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3.xml" ContentType="application/vnd.ms-excel.controlproperti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trlProps/ctrlProp4.xml" ContentType="application/vnd.ms-excel.controlproperti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trlProps/ctrlProp5.xml" ContentType="application/vnd.ms-excel.controlpropertie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rg\BLW_1140_MARKTB\035_Ackerkulturen\035.2 Futtermittel\04 Publikation\Marktzahlen Futtermittel\2023 Q4\"/>
    </mc:Choice>
  </mc:AlternateContent>
  <xr:revisionPtr revIDLastSave="0" documentId="13_ncr:1_{224D5483-BD89-41A4-89C8-3AF9985C2D63}" xr6:coauthVersionLast="47" xr6:coauthVersionMax="47" xr10:uidLastSave="{00000000-0000-0000-0000-000000000000}"/>
  <bookViews>
    <workbookView xWindow="-120" yWindow="-120" windowWidth="29040" windowHeight="15720" tabRatio="756" xr2:uid="{00000000-000D-0000-FFFF-FFFF00000000}"/>
  </bookViews>
  <sheets>
    <sheet name="0 Einleitung, Anleitung" sheetId="13" r:id="rId1"/>
    <sheet name="1 Sammelstelle - Jahr" sheetId="23" r:id="rId2"/>
    <sheet name="2 franko Mühle - Monat" sheetId="1" r:id="rId3"/>
    <sheet name="3 Börse - Monat" sheetId="20" r:id="rId4"/>
    <sheet name="4 Mischfutter - Quartal" sheetId="2" r:id="rId5"/>
    <sheet name="Codierung" sheetId="25" state="hidden" r:id="rId6"/>
  </sheets>
  <definedNames>
    <definedName name="_GoBack" localSheetId="4">'4 Mischfutter - Quartal'!$S$1</definedName>
    <definedName name="_xlnm.Print_Area" localSheetId="0">'0 Einleitung, Anleitung'!$B$1:$J$62</definedName>
    <definedName name="_xlnm.Print_Area" localSheetId="1">'1 Sammelstelle - Jahr'!$A$1:$AG$62</definedName>
    <definedName name="_xlnm.Print_Area" localSheetId="3">'3 Börse - Monat'!$A$1:$CU$87</definedName>
    <definedName name="_xlnm.Print_Area" localSheetId="4">'4 Mischfutter - Quartal'!$A$1:$AR$45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T9" i="20" l="1"/>
  <c r="EV23" i="20"/>
  <c r="EP13" i="1"/>
  <c r="EQ13" i="1"/>
  <c r="ER13" i="1"/>
  <c r="EP11" i="1" s="1"/>
  <c r="ES13" i="1"/>
  <c r="ET13" i="1"/>
  <c r="EU13" i="1"/>
  <c r="ES11" i="1" s="1"/>
  <c r="EQ9" i="20"/>
  <c r="ES17" i="20"/>
  <c r="W14" i="23"/>
  <c r="EQ17" i="20"/>
  <c r="W18" i="23"/>
  <c r="W15" i="23"/>
  <c r="W16" i="23"/>
  <c r="W17" i="23"/>
  <c r="W19" i="23"/>
  <c r="W20" i="23"/>
  <c r="W21" i="23"/>
  <c r="W23" i="23"/>
  <c r="W24" i="23"/>
  <c r="W25" i="23"/>
  <c r="EN9" i="20"/>
  <c r="EM13" i="1"/>
  <c r="EN13" i="1"/>
  <c r="EO13" i="1"/>
  <c r="EM11" i="1"/>
  <c r="EK9" i="20"/>
  <c r="EH9" i="20"/>
  <c r="EK13" i="1"/>
  <c r="EJ13" i="1"/>
  <c r="EL13" i="1"/>
  <c r="EJ11" i="1" s="1"/>
  <c r="EA13" i="1"/>
  <c r="EB13" i="1"/>
  <c r="EC13" i="1"/>
  <c r="ED13" i="1"/>
  <c r="EE13" i="1"/>
  <c r="EF13" i="1"/>
  <c r="EG13" i="1"/>
  <c r="EH13" i="1"/>
  <c r="EI13" i="1"/>
  <c r="EG11" i="1"/>
  <c r="EU19" i="20" l="1"/>
  <c r="EU23" i="20"/>
  <c r="ET23" i="20"/>
  <c r="EV15" i="20"/>
  <c r="EU15" i="20"/>
  <c r="EU17" i="20"/>
  <c r="EV17" i="20"/>
  <c r="EV19" i="20"/>
  <c r="ET19" i="20"/>
  <c r="ET15" i="20"/>
  <c r="ES15" i="20"/>
  <c r="ET17" i="20"/>
  <c r="ES19" i="20"/>
  <c r="ES23" i="20"/>
  <c r="ER19" i="20"/>
  <c r="ER15" i="20"/>
  <c r="EQ15" i="20"/>
  <c r="ER17" i="20"/>
  <c r="EP15" i="20"/>
  <c r="EN23" i="20"/>
  <c r="EO15" i="20"/>
  <c r="ER23" i="20"/>
  <c r="EQ19" i="20"/>
  <c r="EQ23" i="20"/>
  <c r="EN15" i="20"/>
  <c r="EO17" i="20"/>
  <c r="EN17" i="20"/>
  <c r="EL23" i="20"/>
  <c r="EP23" i="20"/>
  <c r="EP19" i="20"/>
  <c r="EO23" i="20"/>
  <c r="EO19" i="20"/>
  <c r="EN19" i="20"/>
  <c r="EP17" i="20"/>
  <c r="EM15" i="20"/>
  <c r="EK15" i="20"/>
  <c r="EL15" i="20"/>
  <c r="EM19" i="20"/>
  <c r="EM17" i="20"/>
  <c r="EL19" i="20"/>
  <c r="EL17" i="20"/>
  <c r="EK17" i="20"/>
  <c r="EK23" i="20"/>
  <c r="EM23" i="20"/>
  <c r="EK19" i="20"/>
  <c r="EJ15" i="20"/>
  <c r="EH17" i="20"/>
  <c r="EH19" i="20"/>
  <c r="EI23" i="20"/>
  <c r="EJ17" i="20"/>
  <c r="EH23" i="20"/>
  <c r="EI15" i="20"/>
  <c r="EH15" i="20"/>
  <c r="EJ19" i="20"/>
  <c r="EJ23" i="20"/>
  <c r="EI19" i="20"/>
  <c r="EI17" i="20"/>
  <c r="EF23" i="20" l="1"/>
  <c r="EF17" i="20"/>
  <c r="EE19" i="20"/>
  <c r="EE23" i="20"/>
  <c r="EF19" i="20"/>
  <c r="EG17" i="20"/>
  <c r="EG23" i="20"/>
  <c r="EE17" i="20"/>
  <c r="EG15" i="20"/>
  <c r="EG19" i="20"/>
  <c r="EF15" i="20"/>
  <c r="EE15" i="20"/>
  <c r="ED19" i="20"/>
  <c r="EC19" i="20" l="1"/>
  <c r="EB19" i="20"/>
  <c r="ED23" i="20"/>
  <c r="EB17" i="20"/>
  <c r="EB23" i="20"/>
  <c r="ED17" i="20"/>
  <c r="EC23" i="20"/>
  <c r="ED15" i="20"/>
  <c r="EC15" i="20"/>
  <c r="EC17" i="20"/>
  <c r="EB15" i="20"/>
  <c r="EA23" i="20" l="1"/>
  <c r="DY17" i="20"/>
  <c r="DZ23" i="20"/>
  <c r="DY23" i="20"/>
  <c r="EA17" i="20"/>
  <c r="DZ17" i="20"/>
  <c r="EA15" i="20"/>
  <c r="DZ15" i="20"/>
  <c r="DY15" i="20"/>
  <c r="EA19" i="20"/>
  <c r="DZ19" i="20"/>
  <c r="DY19" i="20"/>
  <c r="DX13" i="1"/>
  <c r="DY13" i="1"/>
  <c r="DZ13" i="1"/>
  <c r="DW23" i="20" l="1"/>
  <c r="DV19" i="20"/>
  <c r="DV23" i="20"/>
  <c r="DW15" i="20"/>
  <c r="DV15" i="20"/>
  <c r="DX19" i="20"/>
  <c r="DW19" i="20"/>
  <c r="DX15" i="20"/>
  <c r="DW17" i="20"/>
  <c r="DX23" i="20"/>
  <c r="DV17" i="20"/>
  <c r="DX17" i="20"/>
  <c r="DU13" i="1" l="1"/>
  <c r="DV13" i="1"/>
  <c r="DW13" i="1"/>
  <c r="DR13" i="1" l="1"/>
  <c r="DS13" i="1"/>
  <c r="DT13" i="1"/>
  <c r="DU19" i="20" l="1"/>
  <c r="DT17" i="20"/>
  <c r="DS19" i="20"/>
  <c r="DS23" i="20"/>
  <c r="DU15" i="20"/>
  <c r="DS17" i="20"/>
  <c r="DS15" i="20"/>
  <c r="DU17" i="20"/>
  <c r="DU23" i="20"/>
  <c r="DT19" i="20"/>
  <c r="DT15" i="20"/>
  <c r="DT23" i="20"/>
  <c r="DP19" i="20" l="1"/>
  <c r="DR15" i="20"/>
  <c r="DR19" i="20"/>
  <c r="DR23" i="20"/>
  <c r="DR17" i="20"/>
  <c r="DQ19" i="20"/>
  <c r="DP15" i="20"/>
  <c r="DQ17" i="20"/>
  <c r="DQ15" i="20"/>
  <c r="DQ23" i="20"/>
  <c r="DP23" i="20"/>
  <c r="DP17" i="20"/>
  <c r="DO13" i="1"/>
  <c r="DP13" i="1"/>
  <c r="DQ13" i="1"/>
  <c r="DL13" i="1" l="1"/>
  <c r="DM13" i="1"/>
  <c r="DN13" i="1"/>
  <c r="DK13" i="1"/>
  <c r="DM15" i="20" l="1"/>
  <c r="DM23" i="20"/>
  <c r="DN19" i="20"/>
  <c r="DO17" i="20"/>
  <c r="DO19" i="20"/>
  <c r="DO15" i="20"/>
  <c r="DO23" i="20"/>
  <c r="DN17" i="20"/>
  <c r="DN23" i="20"/>
  <c r="DN15" i="20"/>
  <c r="DM19" i="20"/>
  <c r="DM17" i="20"/>
  <c r="DI13" i="1" l="1"/>
  <c r="DJ13" i="1"/>
  <c r="DK15" i="20" l="1"/>
  <c r="DK19" i="20"/>
  <c r="DJ23" i="20"/>
  <c r="DL15" i="20"/>
  <c r="DK17" i="20"/>
  <c r="DK23" i="20"/>
  <c r="DL19" i="20"/>
  <c r="DL17" i="20"/>
  <c r="DL23" i="20"/>
  <c r="DJ15" i="20"/>
  <c r="DJ19" i="20"/>
  <c r="DJ17" i="20"/>
  <c r="DF13" i="1"/>
  <c r="DG13" i="1"/>
  <c r="DH13" i="1"/>
  <c r="DI17" i="20" l="1"/>
  <c r="DI23" i="20"/>
  <c r="DI15" i="20"/>
  <c r="DI19" i="20"/>
  <c r="DH15" i="20" l="1"/>
  <c r="DH23" i="20"/>
  <c r="DH17" i="20"/>
  <c r="DH19" i="20"/>
  <c r="DC13" i="1" l="1"/>
  <c r="DD13" i="1"/>
  <c r="DE13" i="1"/>
  <c r="DF23" i="20" l="1"/>
  <c r="DG19" i="20"/>
  <c r="DF19" i="20"/>
  <c r="DG15" i="20"/>
  <c r="DG17" i="20"/>
  <c r="DF17" i="20"/>
  <c r="DG23" i="20"/>
  <c r="DF15" i="20"/>
  <c r="DE17" i="20" l="1"/>
  <c r="DD15" i="20"/>
  <c r="DE15" i="20"/>
  <c r="DD17" i="20"/>
  <c r="DD23" i="20" l="1"/>
  <c r="DD19" i="20"/>
  <c r="DE23" i="20"/>
  <c r="DE19" i="20"/>
  <c r="CZ13" i="1"/>
  <c r="DA13" i="1"/>
  <c r="DB13" i="1"/>
  <c r="DC19" i="20" l="1"/>
  <c r="DA19" i="20"/>
  <c r="DB19" i="20"/>
  <c r="DC15" i="20"/>
  <c r="DA23" i="20"/>
  <c r="DC17" i="20"/>
  <c r="DB17" i="20"/>
  <c r="DA15" i="20"/>
  <c r="DB23" i="20"/>
  <c r="DC23" i="20"/>
  <c r="DB15" i="20"/>
  <c r="DA17" i="20"/>
  <c r="CW13" i="1"/>
  <c r="CX13" i="1"/>
  <c r="CY13" i="1"/>
  <c r="CX19" i="20" l="1"/>
  <c r="CZ23" i="20"/>
  <c r="CY19" i="20"/>
  <c r="CZ17" i="20"/>
  <c r="CZ19" i="20"/>
  <c r="CY17" i="20"/>
  <c r="CX15" i="20"/>
  <c r="CY15" i="20"/>
  <c r="CY23" i="20"/>
  <c r="CZ15" i="20"/>
  <c r="CX23" i="20"/>
  <c r="CX17" i="20"/>
  <c r="D15" i="20" l="1"/>
  <c r="C15" i="20"/>
  <c r="CU15" i="20" l="1"/>
  <c r="CW15" i="20"/>
  <c r="CV17" i="20"/>
  <c r="CW17" i="20"/>
  <c r="CV19" i="20"/>
  <c r="CV23" i="20"/>
  <c r="CW23" i="20"/>
  <c r="CV15" i="20"/>
  <c r="CU17" i="20"/>
  <c r="CW19" i="20"/>
  <c r="CQ19" i="20"/>
  <c r="CM19" i="20"/>
  <c r="CE19" i="20"/>
  <c r="CA19" i="20"/>
  <c r="BW19" i="20"/>
  <c r="BO19" i="20"/>
  <c r="BK19" i="20"/>
  <c r="BG19" i="20"/>
  <c r="AY19" i="20"/>
  <c r="AU19" i="20"/>
  <c r="AQ19" i="20"/>
  <c r="AI19" i="20"/>
  <c r="AE19" i="20"/>
  <c r="AA19" i="20"/>
  <c r="S19" i="20"/>
  <c r="O19" i="20"/>
  <c r="K19" i="20"/>
  <c r="CS23" i="20"/>
  <c r="CO23" i="20"/>
  <c r="CK23" i="20"/>
  <c r="CG23" i="20"/>
  <c r="CC23" i="20"/>
  <c r="BY23" i="20"/>
  <c r="BU23" i="20"/>
  <c r="BQ23" i="20"/>
  <c r="BM23" i="20"/>
  <c r="BI23" i="20"/>
  <c r="BE23" i="20"/>
  <c r="BA23" i="20"/>
  <c r="AW23" i="20"/>
  <c r="AS23" i="20"/>
  <c r="AO23" i="20"/>
  <c r="AK23" i="20"/>
  <c r="AG23" i="20"/>
  <c r="AC23" i="20"/>
  <c r="Y23" i="20"/>
  <c r="U23" i="20"/>
  <c r="Q23" i="20"/>
  <c r="M23" i="20"/>
  <c r="I23" i="20"/>
  <c r="E23" i="20"/>
  <c r="CT23" i="20"/>
  <c r="CR23" i="20"/>
  <c r="CP23" i="20"/>
  <c r="CN23" i="20"/>
  <c r="CL23" i="20"/>
  <c r="CJ23" i="20"/>
  <c r="CH23" i="20"/>
  <c r="CF23" i="20"/>
  <c r="CD23" i="20"/>
  <c r="CB23" i="20"/>
  <c r="BZ23" i="20"/>
  <c r="BX23" i="20"/>
  <c r="BV23" i="20"/>
  <c r="BT23" i="20"/>
  <c r="BR23" i="20"/>
  <c r="BP23" i="20"/>
  <c r="BN23" i="20"/>
  <c r="BL23" i="20"/>
  <c r="BJ23" i="20"/>
  <c r="BH23" i="20"/>
  <c r="BF23" i="20"/>
  <c r="BD23" i="20"/>
  <c r="BB23" i="20"/>
  <c r="AZ23" i="20"/>
  <c r="AX23" i="20"/>
  <c r="AV23" i="20"/>
  <c r="AT23" i="20"/>
  <c r="AR23" i="20"/>
  <c r="AP23" i="20"/>
  <c r="AN23" i="20"/>
  <c r="AL23" i="20"/>
  <c r="AJ23" i="20"/>
  <c r="AH23" i="20"/>
  <c r="AF23" i="20"/>
  <c r="AD23" i="20"/>
  <c r="AB23" i="20"/>
  <c r="Z23" i="20"/>
  <c r="X23" i="20"/>
  <c r="V23" i="20"/>
  <c r="T23" i="20"/>
  <c r="R23" i="20"/>
  <c r="P23" i="20"/>
  <c r="N23" i="20"/>
  <c r="L23" i="20"/>
  <c r="J23" i="20"/>
  <c r="H23" i="20"/>
  <c r="F23" i="20"/>
  <c r="D23" i="20"/>
  <c r="CI19" i="20"/>
  <c r="BS19" i="20"/>
  <c r="BC19" i="20"/>
  <c r="AM19" i="20"/>
  <c r="W19" i="20"/>
  <c r="G19" i="20"/>
  <c r="CT19" i="20"/>
  <c r="CS19" i="20"/>
  <c r="CR19" i="20"/>
  <c r="CP19" i="20"/>
  <c r="CO19" i="20"/>
  <c r="CN19" i="20"/>
  <c r="CL19" i="20"/>
  <c r="CK19" i="20"/>
  <c r="CJ19" i="20"/>
  <c r="CH19" i="20"/>
  <c r="CG19" i="20"/>
  <c r="CF19" i="20"/>
  <c r="CD19" i="20"/>
  <c r="CC19" i="20"/>
  <c r="CB19" i="20"/>
  <c r="BZ19" i="20"/>
  <c r="BY19" i="20"/>
  <c r="BX19" i="20"/>
  <c r="BV19" i="20"/>
  <c r="BU19" i="20"/>
  <c r="BT19" i="20"/>
  <c r="BR19" i="20"/>
  <c r="BQ19" i="20"/>
  <c r="BP19" i="20"/>
  <c r="BN19" i="20"/>
  <c r="BM19" i="20"/>
  <c r="BL19" i="20"/>
  <c r="BJ19" i="20"/>
  <c r="BI19" i="20"/>
  <c r="BH19" i="20"/>
  <c r="BF19" i="20"/>
  <c r="BE19" i="20"/>
  <c r="BD19" i="20"/>
  <c r="BB19" i="20"/>
  <c r="BA19" i="20"/>
  <c r="AZ19" i="20"/>
  <c r="AX19" i="20"/>
  <c r="AW19" i="20"/>
  <c r="AV19" i="20"/>
  <c r="AT19" i="20"/>
  <c r="AS19" i="20"/>
  <c r="AR19" i="20"/>
  <c r="AP19" i="20"/>
  <c r="AO19" i="20"/>
  <c r="AN19" i="20"/>
  <c r="AL19" i="20"/>
  <c r="AK19" i="20"/>
  <c r="AJ19" i="20"/>
  <c r="AH19" i="20"/>
  <c r="AG19" i="20"/>
  <c r="AF19" i="20"/>
  <c r="AD19" i="20"/>
  <c r="AC19" i="20"/>
  <c r="AB19" i="20"/>
  <c r="Z19" i="20"/>
  <c r="Y19" i="20"/>
  <c r="X19" i="20"/>
  <c r="V19" i="20"/>
  <c r="U19" i="20"/>
  <c r="T19" i="20"/>
  <c r="R19" i="20"/>
  <c r="Q19" i="20"/>
  <c r="P19" i="20"/>
  <c r="N19" i="20"/>
  <c r="M19" i="20"/>
  <c r="L19" i="20"/>
  <c r="J19" i="20"/>
  <c r="I19" i="20"/>
  <c r="H19" i="20"/>
  <c r="F19" i="20"/>
  <c r="E19" i="20"/>
  <c r="D19" i="20"/>
  <c r="CS17" i="20"/>
  <c r="CO17" i="20"/>
  <c r="CK17" i="20"/>
  <c r="CG17" i="20"/>
  <c r="CC17" i="20"/>
  <c r="BY17" i="20"/>
  <c r="BU17" i="20"/>
  <c r="BQ17" i="20"/>
  <c r="BM17" i="20"/>
  <c r="BI17" i="20"/>
  <c r="BE17" i="20"/>
  <c r="BA17" i="20"/>
  <c r="AW17" i="20"/>
  <c r="AS17" i="20"/>
  <c r="AO17" i="20"/>
  <c r="AK17" i="20"/>
  <c r="AG17" i="20"/>
  <c r="AC17" i="20"/>
  <c r="Y17" i="20"/>
  <c r="U17" i="20"/>
  <c r="Q17" i="20"/>
  <c r="M17" i="20"/>
  <c r="I17" i="20"/>
  <c r="E17" i="20"/>
  <c r="CT17" i="20"/>
  <c r="CR17" i="20"/>
  <c r="CP17" i="20"/>
  <c r="CN17" i="20"/>
  <c r="CL17" i="20"/>
  <c r="CJ17" i="20"/>
  <c r="CH17" i="20"/>
  <c r="CF17" i="20"/>
  <c r="CD17" i="20"/>
  <c r="CB17" i="20"/>
  <c r="BZ17" i="20"/>
  <c r="BX17" i="20"/>
  <c r="BV17" i="20"/>
  <c r="BT17" i="20"/>
  <c r="BR17" i="20"/>
  <c r="BP17" i="20"/>
  <c r="BN17" i="20"/>
  <c r="BL17" i="20"/>
  <c r="BJ17" i="20"/>
  <c r="BH17" i="20"/>
  <c r="BF17" i="20"/>
  <c r="BD17" i="20"/>
  <c r="BB17" i="20"/>
  <c r="AZ17" i="20"/>
  <c r="AX17" i="20"/>
  <c r="AV17" i="20"/>
  <c r="AT17" i="20"/>
  <c r="AR17" i="20"/>
  <c r="AP17" i="20"/>
  <c r="AN17" i="20"/>
  <c r="AL17" i="20"/>
  <c r="AJ17" i="20"/>
  <c r="AH17" i="20"/>
  <c r="AF17" i="20"/>
  <c r="AD17" i="20"/>
  <c r="AB17" i="20"/>
  <c r="Z17" i="20"/>
  <c r="X17" i="20"/>
  <c r="V17" i="20"/>
  <c r="T17" i="20"/>
  <c r="R17" i="20"/>
  <c r="P17" i="20"/>
  <c r="N17" i="20"/>
  <c r="L17" i="20"/>
  <c r="J17" i="20"/>
  <c r="H17" i="20"/>
  <c r="F17" i="20"/>
  <c r="D17" i="20"/>
  <c r="CM15" i="20"/>
  <c r="CE15" i="20"/>
  <c r="BW15" i="20"/>
  <c r="BO15" i="20"/>
  <c r="BG15" i="20"/>
  <c r="AX15" i="20"/>
  <c r="AS15" i="20"/>
  <c r="AO15" i="20"/>
  <c r="AK15" i="20"/>
  <c r="AG15" i="20"/>
  <c r="AC15" i="20"/>
  <c r="Y15" i="20"/>
  <c r="U15" i="20"/>
  <c r="Q15" i="20"/>
  <c r="M15" i="20"/>
  <c r="I15" i="20"/>
  <c r="E15" i="20"/>
  <c r="CS15" i="20"/>
  <c r="CR15" i="20"/>
  <c r="CQ15" i="20"/>
  <c r="CO15" i="20"/>
  <c r="CN15" i="20"/>
  <c r="CK15" i="20"/>
  <c r="CJ15" i="20"/>
  <c r="CI15" i="20"/>
  <c r="CG15" i="20"/>
  <c r="CF15" i="20"/>
  <c r="CC15" i="20"/>
  <c r="CB15" i="20"/>
  <c r="CA15" i="20"/>
  <c r="BY15" i="20"/>
  <c r="BX15" i="20"/>
  <c r="BU15" i="20"/>
  <c r="BT15" i="20"/>
  <c r="BS15" i="20"/>
  <c r="BQ15" i="20"/>
  <c r="BP15" i="20"/>
  <c r="BM15" i="20"/>
  <c r="BL15" i="20"/>
  <c r="BK15" i="20"/>
  <c r="BI15" i="20"/>
  <c r="BH15" i="20"/>
  <c r="BE15" i="20"/>
  <c r="BD15" i="20"/>
  <c r="BC15" i="20"/>
  <c r="BA15" i="20"/>
  <c r="AZ15" i="20"/>
  <c r="AY15" i="20"/>
  <c r="AW15" i="20"/>
  <c r="AV15" i="20"/>
  <c r="AU15" i="20"/>
  <c r="AT15" i="20"/>
  <c r="AR15" i="20"/>
  <c r="AQ15" i="20"/>
  <c r="AP15" i="20"/>
  <c r="AN15" i="20"/>
  <c r="AM15" i="20"/>
  <c r="AL15" i="20"/>
  <c r="AJ15" i="20"/>
  <c r="AI15" i="20"/>
  <c r="AH15" i="20"/>
  <c r="AF15" i="20"/>
  <c r="AE15" i="20"/>
  <c r="AD15" i="20"/>
  <c r="AB15" i="20"/>
  <c r="AA15" i="20"/>
  <c r="Z15" i="20"/>
  <c r="X15" i="20"/>
  <c r="W15" i="20"/>
  <c r="V15" i="20"/>
  <c r="T15" i="20"/>
  <c r="S15" i="20"/>
  <c r="R15" i="20"/>
  <c r="P15" i="20"/>
  <c r="O15" i="20"/>
  <c r="N15" i="20"/>
  <c r="L15" i="20"/>
  <c r="K15" i="20"/>
  <c r="J15" i="20"/>
  <c r="H15" i="20"/>
  <c r="G15" i="20"/>
  <c r="F15" i="20"/>
  <c r="CU19" i="20" l="1"/>
  <c r="CU23" i="20"/>
  <c r="G17" i="20"/>
  <c r="K17" i="20"/>
  <c r="O17" i="20"/>
  <c r="S17" i="20"/>
  <c r="W17" i="20"/>
  <c r="AA17" i="20"/>
  <c r="AE17" i="20"/>
  <c r="AI17" i="20"/>
  <c r="AM17" i="20"/>
  <c r="AQ17" i="20"/>
  <c r="AU17" i="20"/>
  <c r="AY17" i="20"/>
  <c r="BC17" i="20"/>
  <c r="BG17" i="20"/>
  <c r="BK17" i="20"/>
  <c r="BO17" i="20"/>
  <c r="BS17" i="20"/>
  <c r="BW17" i="20"/>
  <c r="CA17" i="20"/>
  <c r="CE17" i="20"/>
  <c r="CI17" i="20"/>
  <c r="CM17" i="20"/>
  <c r="CQ17" i="20"/>
  <c r="BB15" i="20"/>
  <c r="BF15" i="20"/>
  <c r="BJ15" i="20"/>
  <c r="BN15" i="20"/>
  <c r="BR15" i="20"/>
  <c r="BV15" i="20"/>
  <c r="BZ15" i="20"/>
  <c r="CD15" i="20"/>
  <c r="CH15" i="20"/>
  <c r="CL15" i="20"/>
  <c r="CP15" i="20"/>
  <c r="CT15" i="20"/>
  <c r="G23" i="20"/>
  <c r="K23" i="20"/>
  <c r="O23" i="20"/>
  <c r="S23" i="20"/>
  <c r="W23" i="20"/>
  <c r="AA23" i="20"/>
  <c r="AE23" i="20"/>
  <c r="AI23" i="20"/>
  <c r="AM23" i="20"/>
  <c r="AQ23" i="20"/>
  <c r="AU23" i="20"/>
  <c r="AY23" i="20"/>
  <c r="BC23" i="20"/>
  <c r="BG23" i="20"/>
  <c r="BK23" i="20"/>
  <c r="BO23" i="20"/>
  <c r="BS23" i="20"/>
  <c r="BW23" i="20"/>
  <c r="CA23" i="20"/>
  <c r="CE23" i="20"/>
  <c r="CI23" i="20"/>
  <c r="CM23" i="20"/>
  <c r="CQ23" i="20"/>
  <c r="CT13" i="1" l="1"/>
  <c r="CU13" i="1"/>
  <c r="CV13" i="1"/>
  <c r="C13" i="1" l="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CO13" i="1"/>
  <c r="CP13" i="1"/>
  <c r="CQ13" i="1"/>
  <c r="CR13" i="1"/>
  <c r="CS13" i="1"/>
  <c r="B13" i="1"/>
  <c r="I1" i="25" l="1"/>
  <c r="I20" i="25" s="1"/>
  <c r="I206" i="25" l="1"/>
  <c r="A6" i="13" s="1"/>
  <c r="I33" i="25"/>
  <c r="I74" i="25"/>
  <c r="H11" i="23" s="1"/>
  <c r="F13" i="25"/>
  <c r="I9" i="25"/>
  <c r="B39" i="13" s="1"/>
  <c r="I6" i="25"/>
  <c r="B15" i="13" s="1"/>
  <c r="I10" i="25"/>
  <c r="B43" i="13" s="1"/>
  <c r="I8" i="25"/>
  <c r="B38" i="13" s="1"/>
  <c r="I7" i="25"/>
  <c r="B36" i="13" s="1"/>
  <c r="I11" i="25"/>
  <c r="I169" i="25"/>
  <c r="I173" i="25"/>
  <c r="I170" i="25"/>
  <c r="I172" i="25"/>
  <c r="I4" i="25"/>
  <c r="B13" i="13" s="1"/>
  <c r="I171" i="25"/>
  <c r="I138" i="25"/>
  <c r="A31" i="20" s="1"/>
  <c r="I133" i="25"/>
  <c r="A26" i="20" s="1"/>
  <c r="I128" i="25"/>
  <c r="A20" i="20" s="1"/>
  <c r="I121" i="25"/>
  <c r="A13" i="20" s="1"/>
  <c r="I113" i="25"/>
  <c r="I105" i="25"/>
  <c r="A25" i="1" s="1"/>
  <c r="I97" i="25"/>
  <c r="A17" i="1" s="1"/>
  <c r="I193" i="25"/>
  <c r="I177" i="25"/>
  <c r="I137" i="25"/>
  <c r="A30" i="20" s="1"/>
  <c r="I132" i="25"/>
  <c r="A25" i="20" s="1"/>
  <c r="I126" i="25"/>
  <c r="A18" i="20" s="1"/>
  <c r="I118" i="25"/>
  <c r="I110" i="25"/>
  <c r="I102" i="25"/>
  <c r="A22" i="1" s="1"/>
  <c r="I94" i="25"/>
  <c r="I192" i="25"/>
  <c r="I176" i="25"/>
  <c r="I136" i="25"/>
  <c r="A29" i="20" s="1"/>
  <c r="I130" i="25"/>
  <c r="I125" i="25"/>
  <c r="I117" i="25"/>
  <c r="I109" i="25"/>
  <c r="I101" i="25"/>
  <c r="A21" i="1" s="1"/>
  <c r="I93" i="25"/>
  <c r="I191" i="25"/>
  <c r="I175" i="25"/>
  <c r="I247" i="25"/>
  <c r="I178" i="25"/>
  <c r="I182" i="25"/>
  <c r="I189" i="25"/>
  <c r="I180" i="25"/>
  <c r="I185" i="25"/>
  <c r="I181" i="25"/>
  <c r="I188" i="25"/>
  <c r="I179" i="25"/>
  <c r="I184" i="25"/>
  <c r="I183" i="25"/>
  <c r="I187" i="25"/>
  <c r="I186" i="25"/>
  <c r="I134" i="25"/>
  <c r="I129" i="25"/>
  <c r="A22" i="20" s="1"/>
  <c r="I122" i="25"/>
  <c r="A14" i="20" s="1"/>
  <c r="I114" i="25"/>
  <c r="A5" i="20" s="1"/>
  <c r="I106" i="25"/>
  <c r="I98" i="25"/>
  <c r="I194" i="25"/>
  <c r="I190" i="25"/>
  <c r="I174" i="25"/>
  <c r="I124" i="25"/>
  <c r="A16" i="20" s="1"/>
  <c r="I120" i="25"/>
  <c r="A12" i="20" s="1"/>
  <c r="I116" i="25"/>
  <c r="A7" i="20" s="1"/>
  <c r="I112" i="25"/>
  <c r="I108" i="25"/>
  <c r="I104" i="25"/>
  <c r="A24" i="1" s="1"/>
  <c r="I100" i="25"/>
  <c r="A20" i="1" s="1"/>
  <c r="I96" i="25"/>
  <c r="I92" i="25"/>
  <c r="I135" i="25"/>
  <c r="A28" i="20" s="1"/>
  <c r="I131" i="25"/>
  <c r="A24" i="20" s="1"/>
  <c r="I127" i="25"/>
  <c r="I123" i="25"/>
  <c r="I119" i="25"/>
  <c r="I115" i="25"/>
  <c r="A6" i="20" s="1"/>
  <c r="I111" i="25"/>
  <c r="I107" i="25"/>
  <c r="A27" i="1" s="1"/>
  <c r="I103" i="25"/>
  <c r="A23" i="1" s="1"/>
  <c r="I99" i="25"/>
  <c r="I95" i="25"/>
  <c r="I91" i="25"/>
  <c r="I81" i="25"/>
  <c r="I40" i="25"/>
  <c r="I36" i="25"/>
  <c r="A25" i="23" s="1"/>
  <c r="I31" i="25"/>
  <c r="A20" i="23" s="1"/>
  <c r="I27" i="25"/>
  <c r="A16" i="23" s="1"/>
  <c r="I23" i="25"/>
  <c r="I78" i="25"/>
  <c r="I73" i="25"/>
  <c r="I69" i="25"/>
  <c r="A59" i="23" s="1"/>
  <c r="I65" i="25"/>
  <c r="A55" i="23" s="1"/>
  <c r="I61" i="25"/>
  <c r="I57" i="25"/>
  <c r="A47" i="23" s="1"/>
  <c r="I53" i="25"/>
  <c r="A42" i="23" s="1"/>
  <c r="I49" i="25"/>
  <c r="A38" i="23" s="1"/>
  <c r="I45" i="25"/>
  <c r="I80" i="25"/>
  <c r="I35" i="25"/>
  <c r="A24" i="23" s="1"/>
  <c r="I26" i="25"/>
  <c r="A15" i="23" s="1"/>
  <c r="I77" i="25"/>
  <c r="I68" i="25"/>
  <c r="A58" i="23" s="1"/>
  <c r="I60" i="25"/>
  <c r="A50" i="23" s="1"/>
  <c r="I56" i="25"/>
  <c r="I48" i="25"/>
  <c r="A37" i="23" s="1"/>
  <c r="I83" i="25"/>
  <c r="I79" i="25"/>
  <c r="I38" i="25"/>
  <c r="I34" i="25"/>
  <c r="A23" i="23" s="1"/>
  <c r="I29" i="25"/>
  <c r="A18" i="23" s="1"/>
  <c r="I25" i="25"/>
  <c r="A14" i="23" s="1"/>
  <c r="I21" i="25"/>
  <c r="I76" i="25"/>
  <c r="I71" i="25"/>
  <c r="A61" i="23" s="1"/>
  <c r="I67" i="25"/>
  <c r="A57" i="23" s="1"/>
  <c r="I63" i="25"/>
  <c r="A53" i="23" s="1"/>
  <c r="I59" i="25"/>
  <c r="A49" i="23" s="1"/>
  <c r="I55" i="25"/>
  <c r="A45" i="23" s="1"/>
  <c r="I51" i="25"/>
  <c r="A40" i="23" s="1"/>
  <c r="I47" i="25"/>
  <c r="A36" i="23" s="1"/>
  <c r="I43" i="25"/>
  <c r="A32" i="23" s="1"/>
  <c r="I39" i="25"/>
  <c r="A28" i="23" s="1"/>
  <c r="I30" i="25"/>
  <c r="A19" i="23" s="1"/>
  <c r="I22" i="25"/>
  <c r="I72" i="25"/>
  <c r="A62" i="23" s="1"/>
  <c r="I64" i="25"/>
  <c r="A54" i="23" s="1"/>
  <c r="I52" i="25"/>
  <c r="A41" i="23" s="1"/>
  <c r="I44" i="25"/>
  <c r="A33" i="23" s="1"/>
  <c r="I82" i="25"/>
  <c r="I41" i="25"/>
  <c r="A30" i="23" s="1"/>
  <c r="I37" i="25"/>
  <c r="I32" i="25"/>
  <c r="A21" i="23" s="1"/>
  <c r="I28" i="25"/>
  <c r="A17" i="23" s="1"/>
  <c r="I24" i="25"/>
  <c r="A9" i="23"/>
  <c r="I75" i="25"/>
  <c r="V11" i="23" s="1"/>
  <c r="I70" i="25"/>
  <c r="A60" i="23" s="1"/>
  <c r="I66" i="25"/>
  <c r="A56" i="23" s="1"/>
  <c r="I62" i="25"/>
  <c r="A52" i="23" s="1"/>
  <c r="I58" i="25"/>
  <c r="A48" i="23" s="1"/>
  <c r="I54" i="25"/>
  <c r="A44" i="23" s="1"/>
  <c r="I50" i="25"/>
  <c r="A39" i="23" s="1"/>
  <c r="I46" i="25"/>
  <c r="A35" i="23" s="1"/>
  <c r="I42" i="25"/>
  <c r="A31" i="23" s="1"/>
  <c r="I14" i="25"/>
  <c r="I15" i="25"/>
  <c r="I19" i="25"/>
  <c r="A8" i="23" s="1"/>
  <c r="I85" i="25"/>
  <c r="I89" i="25"/>
  <c r="A7" i="1" s="1"/>
  <c r="I142" i="25"/>
  <c r="I146" i="25"/>
  <c r="A7" i="2" s="1"/>
  <c r="I150" i="25"/>
  <c r="A11" i="2" s="1"/>
  <c r="I154" i="25"/>
  <c r="A15" i="2" s="1"/>
  <c r="I158" i="25"/>
  <c r="A19" i="2" s="1"/>
  <c r="I162" i="25"/>
  <c r="A23" i="2" s="1"/>
  <c r="I166" i="25"/>
  <c r="I196" i="25"/>
  <c r="I200" i="25"/>
  <c r="I204" i="25"/>
  <c r="I208" i="25"/>
  <c r="B8" i="13" s="1"/>
  <c r="I212" i="25"/>
  <c r="I216" i="25"/>
  <c r="I220" i="25"/>
  <c r="I224" i="25"/>
  <c r="I228" i="25"/>
  <c r="I232" i="25"/>
  <c r="I236" i="25"/>
  <c r="I240" i="25"/>
  <c r="I244" i="25"/>
  <c r="I248" i="25"/>
  <c r="I2" i="25"/>
  <c r="A5" i="13" s="1"/>
  <c r="I16" i="25"/>
  <c r="I86" i="25"/>
  <c r="I90" i="25"/>
  <c r="A8" i="1" s="1"/>
  <c r="I139" i="25"/>
  <c r="I143" i="25"/>
  <c r="I147" i="25"/>
  <c r="A8" i="2" s="1"/>
  <c r="I151" i="25"/>
  <c r="A12" i="2" s="1"/>
  <c r="I155" i="25"/>
  <c r="A16" i="2" s="1"/>
  <c r="I159" i="25"/>
  <c r="A20" i="2" s="1"/>
  <c r="I163" i="25"/>
  <c r="A24" i="2" s="1"/>
  <c r="I167" i="25"/>
  <c r="I197" i="25"/>
  <c r="I201" i="25"/>
  <c r="I209" i="25"/>
  <c r="B9" i="13" s="1"/>
  <c r="I213" i="25"/>
  <c r="I217" i="25"/>
  <c r="I221" i="25"/>
  <c r="I225" i="25"/>
  <c r="I229" i="25"/>
  <c r="I233" i="25"/>
  <c r="I237" i="25"/>
  <c r="I241" i="25"/>
  <c r="I245" i="25"/>
  <c r="I5" i="25"/>
  <c r="B14" i="13" s="1"/>
  <c r="I12" i="25"/>
  <c r="I17" i="25"/>
  <c r="A6" i="23" s="1"/>
  <c r="I87" i="25"/>
  <c r="A5" i="1" s="1"/>
  <c r="I140" i="25"/>
  <c r="I144" i="25"/>
  <c r="A5" i="2" s="1"/>
  <c r="I148" i="25"/>
  <c r="I152" i="25"/>
  <c r="A13" i="2" s="1"/>
  <c r="I156" i="25"/>
  <c r="A17" i="2" s="1"/>
  <c r="I160" i="25"/>
  <c r="A21" i="2" s="1"/>
  <c r="I164" i="25"/>
  <c r="I168" i="25"/>
  <c r="I198" i="25"/>
  <c r="I202" i="25"/>
  <c r="I210" i="25"/>
  <c r="B10" i="13" s="1"/>
  <c r="I218" i="25"/>
  <c r="I222" i="25"/>
  <c r="I226" i="25"/>
  <c r="I230" i="25"/>
  <c r="I234" i="25"/>
  <c r="I238" i="25"/>
  <c r="I242" i="25"/>
  <c r="I246" i="25"/>
  <c r="I13" i="25"/>
  <c r="I18" i="25"/>
  <c r="A7" i="23" s="1"/>
  <c r="I84" i="25"/>
  <c r="I88" i="25"/>
  <c r="A6" i="1" s="1"/>
  <c r="I141" i="25"/>
  <c r="I145" i="25"/>
  <c r="A6" i="2" s="1"/>
  <c r="I149" i="25"/>
  <c r="I153" i="25"/>
  <c r="A14" i="2" s="1"/>
  <c r="I157" i="25"/>
  <c r="A18" i="2" s="1"/>
  <c r="I161" i="25"/>
  <c r="A22" i="2" s="1"/>
  <c r="I165" i="25"/>
  <c r="I195" i="25"/>
  <c r="I199" i="25"/>
  <c r="I203" i="25"/>
  <c r="I207" i="25"/>
  <c r="B7" i="13" s="1"/>
  <c r="I211" i="25"/>
  <c r="B11" i="13" s="1"/>
  <c r="I215" i="25"/>
  <c r="I219" i="25"/>
  <c r="I223" i="25"/>
  <c r="I227" i="25"/>
  <c r="I231" i="25"/>
  <c r="I235" i="25"/>
  <c r="I239" i="25"/>
  <c r="I243" i="25"/>
  <c r="EE9" i="20" l="1"/>
  <c r="ED11" i="1"/>
  <c r="DY9" i="20"/>
  <c r="EB9" i="20"/>
  <c r="EA11" i="1"/>
  <c r="DX11" i="1"/>
  <c r="DV9" i="20"/>
  <c r="DU11" i="1"/>
  <c r="DR11" i="1"/>
  <c r="DO11" i="1"/>
  <c r="A22" i="23"/>
  <c r="A43" i="23"/>
  <c r="DP9" i="20"/>
  <c r="DS9" i="20"/>
  <c r="DL11" i="1"/>
  <c r="DI11" i="1"/>
  <c r="DM9" i="20"/>
  <c r="DJ9" i="20"/>
  <c r="DG9" i="20"/>
  <c r="DF11" i="1"/>
  <c r="DD9" i="20"/>
  <c r="DA9" i="20"/>
  <c r="DC11" i="1"/>
  <c r="CZ11" i="1"/>
  <c r="CX9" i="20"/>
  <c r="CW11" i="1"/>
  <c r="CU9" i="20"/>
  <c r="CT11" i="1"/>
  <c r="O9" i="20"/>
  <c r="AA9" i="20"/>
  <c r="AM9" i="20"/>
  <c r="AY9" i="20"/>
  <c r="BK9" i="20"/>
  <c r="BW9" i="20"/>
  <c r="CI9" i="20"/>
  <c r="C9" i="20"/>
  <c r="Q11" i="1"/>
  <c r="AC11" i="1"/>
  <c r="AO11" i="1"/>
  <c r="BA11" i="1"/>
  <c r="BM11" i="1"/>
  <c r="BY11" i="1"/>
  <c r="CK11" i="1"/>
  <c r="B11" i="1"/>
  <c r="AJ9" i="20"/>
  <c r="BT9" i="20"/>
  <c r="N11" i="1"/>
  <c r="AX11" i="1"/>
  <c r="BV11" i="1"/>
  <c r="F9" i="20"/>
  <c r="R9" i="20"/>
  <c r="AD9" i="20"/>
  <c r="AP9" i="20"/>
  <c r="BB9" i="20"/>
  <c r="BN9" i="20"/>
  <c r="BZ9" i="20"/>
  <c r="CL9" i="20"/>
  <c r="H11" i="1"/>
  <c r="T11" i="1"/>
  <c r="AF11" i="1"/>
  <c r="AR11" i="1"/>
  <c r="BD11" i="1"/>
  <c r="BP11" i="1"/>
  <c r="CB11" i="1"/>
  <c r="CN11" i="1"/>
  <c r="X9" i="20"/>
  <c r="BH9" i="20"/>
  <c r="CF9" i="20"/>
  <c r="Z11" i="1"/>
  <c r="BJ11" i="1"/>
  <c r="E11" i="1"/>
  <c r="I9" i="20"/>
  <c r="U9" i="20"/>
  <c r="AG9" i="20"/>
  <c r="AS9" i="20"/>
  <c r="BE9" i="20"/>
  <c r="BQ9" i="20"/>
  <c r="CC9" i="20"/>
  <c r="CO9" i="20"/>
  <c r="K11" i="1"/>
  <c r="W11" i="1"/>
  <c r="AI11" i="1"/>
  <c r="AU11" i="1"/>
  <c r="BG11" i="1"/>
  <c r="BS11" i="1"/>
  <c r="CE11" i="1"/>
  <c r="CQ11" i="1"/>
  <c r="L9" i="20"/>
  <c r="AV9" i="20"/>
  <c r="CR9" i="20"/>
  <c r="AL11" i="1"/>
  <c r="CH11" i="1"/>
  <c r="A10" i="23"/>
  <c r="A27" i="23"/>
  <c r="B14" i="2"/>
  <c r="B11" i="2"/>
  <c r="B13" i="2"/>
  <c r="B15" i="2"/>
  <c r="B16" i="2"/>
  <c r="B12" i="2"/>
  <c r="AM2" i="2"/>
  <c r="I2" i="1"/>
  <c r="I2" i="20"/>
  <c r="I2" i="23"/>
  <c r="F2" i="13"/>
  <c r="B18" i="2"/>
  <c r="B17" i="2"/>
  <c r="AM1" i="2"/>
  <c r="I1" i="1"/>
  <c r="I1" i="20"/>
  <c r="I1" i="23"/>
  <c r="F1" i="13"/>
  <c r="I3" i="1"/>
  <c r="I3" i="23"/>
  <c r="AM3" i="2"/>
  <c r="I3" i="20"/>
  <c r="F3" i="13"/>
  <c r="AM4" i="2"/>
  <c r="I4" i="1"/>
  <c r="I4" i="23"/>
  <c r="I4" i="20"/>
  <c r="F4" i="13"/>
  <c r="A9" i="1"/>
  <c r="A26" i="1"/>
  <c r="A27" i="20"/>
  <c r="A8" i="20"/>
  <c r="C17" i="20" l="1"/>
  <c r="C19" i="20"/>
  <c r="C2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Herrmann Cornel BLW</author>
  </authors>
  <commentList>
    <comment ref="A1" authorId="0" shapeId="0" xr:uid="{00000000-0006-0000-0500-000001000000}">
      <text>
        <r>
          <rPr>
            <b/>
            <sz val="9"/>
            <color indexed="81"/>
            <rFont val="Segoe UI"/>
            <family val="2"/>
          </rPr>
          <t>Herrmann Cornel BLW:</t>
        </r>
        <r>
          <rPr>
            <sz val="9"/>
            <color indexed="81"/>
            <rFont val="Segoe UI"/>
            <family val="2"/>
          </rPr>
          <t xml:space="preserve">
Jährlich anpassen!</t>
        </r>
      </text>
    </comment>
  </commentList>
</comments>
</file>

<file path=xl/sharedStrings.xml><?xml version="1.0" encoding="utf-8"?>
<sst xmlns="http://schemas.openxmlformats.org/spreadsheetml/2006/main" count="813" uniqueCount="601">
  <si>
    <t>Triticale 66 kg/hl</t>
  </si>
  <si>
    <t>Körnermais</t>
  </si>
  <si>
    <t>Weizenkleie/Krüsch</t>
  </si>
  <si>
    <t>Rapsschrot 33/34 %</t>
  </si>
  <si>
    <t>Rapskuchen</t>
  </si>
  <si>
    <t>Jagermast Alleinfutter</t>
  </si>
  <si>
    <t>-</t>
  </si>
  <si>
    <t>Getreidemischung Milchkühe</t>
  </si>
  <si>
    <t>Pouletmastfutter</t>
  </si>
  <si>
    <t>Muttersauen Alleinfutter</t>
  </si>
  <si>
    <t>Legehennenfutter</t>
  </si>
  <si>
    <t>(1) keine Angaben, da zu wenig Nennungen</t>
  </si>
  <si>
    <t>Munimastfutter</t>
  </si>
  <si>
    <t>Marktzahlen Futtermittel</t>
  </si>
  <si>
    <t>- Die Werte dieses Dokumentes können zu einem späteren Zeitpunkt ändern.</t>
  </si>
  <si>
    <t>- Erhebungsort:</t>
  </si>
  <si>
    <t>Anzahl Mischfutterhersteller: 5</t>
  </si>
  <si>
    <t>Gehaltstabelle zur Vergleichbarkeit der einzelnen Futtermittel</t>
  </si>
  <si>
    <t>Mischfutter</t>
  </si>
  <si>
    <t>Einheit</t>
  </si>
  <si>
    <t>Muttersauen-Alleinfutter, Mehl</t>
  </si>
  <si>
    <t>Jager-Mast Alleinfutter, Mehl</t>
  </si>
  <si>
    <t>Legehennen Standard Alleinfutter, hergestellt nach CNF / Migros Richtlinien, hygienisiert, strukturiert,  Vertragsproduktion</t>
  </si>
  <si>
    <t>Pouletmastfutter Intensiv, Vertragsproduktion, hygienisiert, gewürfelt oder strukturiert</t>
  </si>
  <si>
    <t>Getreidemischung für Milchkühe</t>
  </si>
  <si>
    <t>Munimastfutter bis LG 350 kg, zu 2/3 Maissilage und 1/3 Grassilage gewürfelt</t>
  </si>
  <si>
    <t>Durchschnittliche Loserabatte für Lieferung franko Haus (Silo) pro 100 kg</t>
  </si>
  <si>
    <t>Losgrösse</t>
  </si>
  <si>
    <t>ab</t>
  </si>
  <si>
    <t>bis</t>
  </si>
  <si>
    <t>Anzahl erhobene Mischfutterhersteller: 6</t>
  </si>
  <si>
    <t>Frachtkosten</t>
  </si>
  <si>
    <t>Brasilien / EU (ARAH)</t>
  </si>
  <si>
    <t>Körnermais MATIF</t>
  </si>
  <si>
    <t>Euro / t</t>
  </si>
  <si>
    <t>US cents / Bushel</t>
  </si>
  <si>
    <t>Euro</t>
  </si>
  <si>
    <t>US Dollar</t>
  </si>
  <si>
    <r>
      <t xml:space="preserve">Sojaschrot mind. 48% </t>
    </r>
    <r>
      <rPr>
        <sz val="10"/>
        <rFont val="Arial"/>
        <family val="2"/>
      </rPr>
      <t>RP</t>
    </r>
  </si>
  <si>
    <r>
      <t>Weizen</t>
    </r>
    <r>
      <rPr>
        <sz val="10"/>
        <color indexed="8"/>
        <rFont val="Arial"/>
        <family val="2"/>
      </rPr>
      <t xml:space="preserve"> 75/76 kg/hl</t>
    </r>
  </si>
  <si>
    <t>Bemerkungen: Die Preise sind mengengewichtet und enthalten keine Mehrwertsteuer. Als Erntejahr gilt der Zeitraum vom Juli bis Juni des Folgejahres.</t>
  </si>
  <si>
    <t>Quellen: International Grains Council (IGC), Schweizerische Nationalbank (SNB)</t>
  </si>
  <si>
    <t>Sojaschrot CBOT</t>
  </si>
  <si>
    <t>US$ / t</t>
  </si>
  <si>
    <t>CHF / Euro</t>
  </si>
  <si>
    <t>CHF / US$</t>
  </si>
  <si>
    <t>US$ /    short t</t>
  </si>
  <si>
    <t>1 Bushel (Mais) = 25.4012 kg, 1 short ton = 907.18474 kg</t>
  </si>
  <si>
    <t>CHF / 100 kg</t>
  </si>
  <si>
    <t>Bruttopreise gesackt</t>
  </si>
  <si>
    <t>Abkürzungen: RP = Rohprotein, MJ = Megajoule, VES = Verdauliche Energie Schwein, UEG = Umsetzbare Energie Geflügel, NEV = Netto Energie Mast</t>
  </si>
  <si>
    <t>CHF / dt</t>
  </si>
  <si>
    <t>Körnermais CBOT</t>
  </si>
  <si>
    <t>Börsennotierung</t>
  </si>
  <si>
    <t>Internationale Börsennotierung, Frachtkosten aus Übersee sowie Währungskurse</t>
  </si>
  <si>
    <t>Tab. 3: Futtermittel</t>
  </si>
  <si>
    <t>Würfelzuschlag 1.50 bis 2.50 CHF / 100 kg</t>
  </si>
  <si>
    <t xml:space="preserve"> im Durchschnitt CHF/100 kg</t>
  </si>
  <si>
    <r>
      <t xml:space="preserve">Begriffe: </t>
    </r>
    <r>
      <rPr>
        <b/>
        <sz val="8"/>
        <rFont val="Arial"/>
        <family val="2"/>
      </rPr>
      <t>CBOT</t>
    </r>
    <r>
      <rPr>
        <sz val="8"/>
        <rFont val="Arial"/>
        <family val="2"/>
      </rPr>
      <t xml:space="preserve"> = Terminbörse </t>
    </r>
    <r>
      <rPr>
        <b/>
        <sz val="8"/>
        <rFont val="Arial"/>
        <family val="2"/>
      </rPr>
      <t>C</t>
    </r>
    <r>
      <rPr>
        <sz val="8"/>
        <rFont val="Arial"/>
        <family val="2"/>
      </rPr>
      <t xml:space="preserve">hicago </t>
    </r>
    <r>
      <rPr>
        <b/>
        <sz val="8"/>
        <rFont val="Arial"/>
        <family val="2"/>
      </rPr>
      <t>Bo</t>
    </r>
    <r>
      <rPr>
        <sz val="8"/>
        <rFont val="Arial"/>
        <family val="2"/>
      </rPr>
      <t xml:space="preserve">ard of </t>
    </r>
    <r>
      <rPr>
        <b/>
        <sz val="8"/>
        <rFont val="Arial"/>
        <family val="2"/>
      </rPr>
      <t>T</t>
    </r>
    <r>
      <rPr>
        <sz val="8"/>
        <rFont val="Arial"/>
        <family val="2"/>
      </rPr>
      <t>rade,</t>
    </r>
    <r>
      <rPr>
        <b/>
        <sz val="8"/>
        <rFont val="Arial"/>
        <family val="2"/>
      </rPr>
      <t xml:space="preserve"> MATIF</t>
    </r>
    <r>
      <rPr>
        <sz val="8"/>
        <rFont val="Arial"/>
        <family val="2"/>
      </rPr>
      <t xml:space="preserve"> SA  = </t>
    </r>
    <r>
      <rPr>
        <b/>
        <sz val="8"/>
        <rFont val="Arial"/>
        <family val="2"/>
      </rPr>
      <t>Ma</t>
    </r>
    <r>
      <rPr>
        <sz val="8"/>
        <rFont val="Arial"/>
        <family val="2"/>
      </rPr>
      <t xml:space="preserve">rché à </t>
    </r>
    <r>
      <rPr>
        <b/>
        <sz val="8"/>
        <rFont val="Arial"/>
        <family val="2"/>
      </rPr>
      <t>T</t>
    </r>
    <r>
      <rPr>
        <sz val="8"/>
        <rFont val="Arial"/>
        <family val="2"/>
      </rPr>
      <t xml:space="preserve">erme </t>
    </r>
    <r>
      <rPr>
        <b/>
        <sz val="8"/>
        <rFont val="Arial"/>
        <family val="2"/>
      </rPr>
      <t>I</t>
    </r>
    <r>
      <rPr>
        <sz val="8"/>
        <rFont val="Arial"/>
        <family val="2"/>
      </rPr>
      <t xml:space="preserve">nternational de </t>
    </r>
    <r>
      <rPr>
        <b/>
        <sz val="8"/>
        <rFont val="Arial"/>
        <family val="2"/>
      </rPr>
      <t>F</t>
    </r>
    <r>
      <rPr>
        <sz val="8"/>
        <rFont val="Arial"/>
        <family val="2"/>
      </rPr>
      <t xml:space="preserve">rance, </t>
    </r>
    <r>
      <rPr>
        <b/>
        <sz val="8"/>
        <rFont val="Arial"/>
        <family val="2"/>
      </rPr>
      <t>ARAH</t>
    </r>
    <r>
      <rPr>
        <sz val="8"/>
        <rFont val="Arial"/>
        <family val="2"/>
      </rPr>
      <t xml:space="preserve"> = Frachtkosten per Schiff nach </t>
    </r>
  </si>
  <si>
    <t>Antwerpen, Rotterdam, Amsterdam und Hamburg.</t>
  </si>
  <si>
    <t xml:space="preserve">(1) Die Geflügelhalter produzieren zu vertraglich festgelegten Bedingungen mit einer Abnehmerorganisation. Die Verträge umfassen in der Regel die ganze Produktionslinie vom </t>
  </si>
  <si>
    <t>Bezug der Bruteier und Küken sowie des Futters bis hin zum Endprodukt Ei oder Poulet (vertikale Integration, netto Preise).</t>
  </si>
  <si>
    <t xml:space="preserve">Bemerkung: Die Mischfutterhersteller liefern in jedem Quartal ihre aktuellen Preislisten. Die Preise enthalten keine Mehrwertsteuer und sind nach Lieferant gewichtet. Als Erntejahr </t>
  </si>
  <si>
    <t>gilt der Zeitraum vom Juli bis Juni des Folgejahres.</t>
  </si>
  <si>
    <t xml:space="preserve">Damit die Vergleichbarkeit der Mischfutter unter den Anbietern gegeben ist, bestimmen die Datenlieferanten, welches ihrer </t>
  </si>
  <si>
    <t>Produkte den Gehaltsvorgaben am ehesten entspricht:</t>
  </si>
  <si>
    <t>Ernte 2013, Monat</t>
  </si>
  <si>
    <t>Wechselkurse</t>
  </si>
  <si>
    <t xml:space="preserve">    Ernte 2011</t>
  </si>
  <si>
    <t xml:space="preserve">    Ernte 2012</t>
  </si>
  <si>
    <t>Tab. 2: Futtermittel</t>
  </si>
  <si>
    <t>Legehennenfutter, Vertragsproduktion (1)</t>
  </si>
  <si>
    <r>
      <t>Pouletmastfutter, Vertrags</t>
    </r>
    <r>
      <rPr>
        <sz val="10"/>
        <color indexed="8"/>
        <rFont val="Arial"/>
        <family val="2"/>
      </rPr>
      <t>produktion (1)</t>
    </r>
  </si>
  <si>
    <t>Tab. 5: Mischfutter</t>
  </si>
  <si>
    <t>Tab. 1a: Futtermittel</t>
  </si>
  <si>
    <t>Preis Ø</t>
  </si>
  <si>
    <t>Tiefster Preis</t>
  </si>
  <si>
    <t>Höchster Preis</t>
  </si>
  <si>
    <t>Triticale</t>
  </si>
  <si>
    <t>Eiweisserbsen</t>
  </si>
  <si>
    <t>Ackerbohnen</t>
  </si>
  <si>
    <t>Futterroggen</t>
  </si>
  <si>
    <t>Bio Knospe/Umstellung Weizen</t>
  </si>
  <si>
    <t>Bio Knospe/Umstellung Gerste</t>
  </si>
  <si>
    <t>Bio Knospe/Umstellung Körnermais</t>
  </si>
  <si>
    <t>Quelle: Umfrage des BLW bei Sammelstellen nach Abschluss der Ernteabrechnung</t>
  </si>
  <si>
    <t>Tab. 1b: Futtermittel</t>
  </si>
  <si>
    <t>CHF/100 kg</t>
  </si>
  <si>
    <t>Futterweizen</t>
  </si>
  <si>
    <t>Quellen: Swiss granum und IG Dinkel</t>
  </si>
  <si>
    <t>Tab. 1c: Futtermittel</t>
  </si>
  <si>
    <t>Quelle: Bio Suisse</t>
  </si>
  <si>
    <t>Richtpreise und Anforderungen gelten für die Übernahme durch Futtermittelmühle ab Sammelstelle.</t>
  </si>
  <si>
    <t>Produzentenrichtpreis, swiss granum</t>
  </si>
  <si>
    <t>Produzentenrichtpreis, Bio Suisse Knospe</t>
  </si>
  <si>
    <t>Für gelieferte, gereinigte, trockene und den Übernahmebedingungen entsprechende Ware.</t>
  </si>
  <si>
    <r>
      <t>Bemerkung: D</t>
    </r>
    <r>
      <rPr>
        <sz val="8"/>
        <color indexed="8"/>
        <rFont val="Arial"/>
        <family val="2"/>
      </rPr>
      <t>ie monatlichen Notierungen entsprechen dem arithmetischen Mittel der jeweiligen täglichen Schlusskurse.</t>
    </r>
  </si>
  <si>
    <t>07 2011</t>
  </si>
  <si>
    <t>08 2011</t>
  </si>
  <si>
    <t>9 2011</t>
  </si>
  <si>
    <t>10 2011</t>
  </si>
  <si>
    <t>11 2011</t>
  </si>
  <si>
    <t>12 2011</t>
  </si>
  <si>
    <t>01 2012</t>
  </si>
  <si>
    <t>2 2012</t>
  </si>
  <si>
    <t>3 2012</t>
  </si>
  <si>
    <t>4 2012</t>
  </si>
  <si>
    <t>5 2012</t>
  </si>
  <si>
    <t>6 2012</t>
  </si>
  <si>
    <t>7 2012</t>
  </si>
  <si>
    <t>8 2012</t>
  </si>
  <si>
    <t>9 2012</t>
  </si>
  <si>
    <t>10 2012</t>
  </si>
  <si>
    <t>11 2012</t>
  </si>
  <si>
    <t>12 2012</t>
  </si>
  <si>
    <t>01 2013</t>
  </si>
  <si>
    <t>2 2013</t>
  </si>
  <si>
    <t>3 2013</t>
  </si>
  <si>
    <t>4 2013</t>
  </si>
  <si>
    <t>5 2013</t>
  </si>
  <si>
    <t>6 2013</t>
  </si>
  <si>
    <t>7 2013</t>
  </si>
  <si>
    <t>8 2013</t>
  </si>
  <si>
    <t>9 2013</t>
  </si>
  <si>
    <t>10 2013</t>
  </si>
  <si>
    <t>11 2013</t>
  </si>
  <si>
    <t>12 2013</t>
  </si>
  <si>
    <t>01 2014</t>
  </si>
  <si>
    <t>2 2014</t>
  </si>
  <si>
    <t>3 2014</t>
  </si>
  <si>
    <t>4 2014</t>
  </si>
  <si>
    <t>5 2014</t>
  </si>
  <si>
    <t>6 2014</t>
  </si>
  <si>
    <t>7 2014</t>
  </si>
  <si>
    <t>8 2014</t>
  </si>
  <si>
    <t>9 2014</t>
  </si>
  <si>
    <t>10 2014</t>
  </si>
  <si>
    <t>11 2014</t>
  </si>
  <si>
    <t>12 2014</t>
  </si>
  <si>
    <t>01 2015</t>
  </si>
  <si>
    <t>2 2015</t>
  </si>
  <si>
    <t>3 2015</t>
  </si>
  <si>
    <t>4 2015</t>
  </si>
  <si>
    <t>5 2015</t>
  </si>
  <si>
    <t>6 2015</t>
  </si>
  <si>
    <t>Preise, Preisliste (indikativ), exkl. Mehrwertsteuer</t>
  </si>
  <si>
    <t>0.1 Einleitung</t>
  </si>
  <si>
    <t>0.2 Haftung</t>
  </si>
  <si>
    <t>0.3 Anleitung</t>
  </si>
  <si>
    <t>7 2011</t>
  </si>
  <si>
    <t>8 2011</t>
  </si>
  <si>
    <t>1 2012</t>
  </si>
  <si>
    <t>1 2013</t>
  </si>
  <si>
    <t>1 2014</t>
  </si>
  <si>
    <t>1 2015</t>
  </si>
  <si>
    <r>
      <t xml:space="preserve">lose, bis </t>
    </r>
    <r>
      <rPr>
        <sz val="8"/>
        <color indexed="8"/>
        <rFont val="Arial"/>
        <family val="2"/>
      </rPr>
      <t>22 t pro Lieferung</t>
    </r>
  </si>
  <si>
    <t>7 2015</t>
  </si>
  <si>
    <t>8 2015</t>
  </si>
  <si>
    <t>9 2015</t>
  </si>
  <si>
    <t>10 2015</t>
  </si>
  <si>
    <t>11 2015</t>
  </si>
  <si>
    <t>12 2015</t>
  </si>
  <si>
    <t>1 2016</t>
  </si>
  <si>
    <t>2 2016</t>
  </si>
  <si>
    <t>3 2016</t>
  </si>
  <si>
    <t>4 2016</t>
  </si>
  <si>
    <t>5 2016</t>
  </si>
  <si>
    <t>6 2016</t>
  </si>
  <si>
    <t>Zu Haftung, Datenschutz, Copyright und Weiterem siehe:</t>
  </si>
  <si>
    <t>www.disclaimer.admin.ch</t>
  </si>
  <si>
    <t>7 2016</t>
  </si>
  <si>
    <t>8 2016</t>
  </si>
  <si>
    <t>9 2016</t>
  </si>
  <si>
    <t>10 2016</t>
  </si>
  <si>
    <t>11 2016</t>
  </si>
  <si>
    <t>12 2016</t>
  </si>
  <si>
    <t>01 2017</t>
  </si>
  <si>
    <t>2 2017</t>
  </si>
  <si>
    <t>3 2017</t>
  </si>
  <si>
    <t>4 2017</t>
  </si>
  <si>
    <t>5 2017</t>
  </si>
  <si>
    <t>6 2017</t>
  </si>
  <si>
    <r>
      <t>Gerste</t>
    </r>
    <r>
      <rPr>
        <sz val="10"/>
        <color indexed="8"/>
        <rFont val="Arial"/>
        <family val="2"/>
      </rPr>
      <t xml:space="preserve"> 65/66.9 kg/hl (ab 01.07.16, vorher 62/63 kg/hl)</t>
    </r>
  </si>
  <si>
    <r>
      <t xml:space="preserve">Hafer 50/52 kg/hl (ab 01.07.16, vorher Hafer </t>
    </r>
    <r>
      <rPr>
        <sz val="10"/>
        <color indexed="8"/>
        <rFont val="Arial"/>
        <family val="2"/>
      </rPr>
      <t>57/58 kg/hl)</t>
    </r>
  </si>
  <si>
    <t>Quelle: Fachbereich Marktanalysen, BLW (Umfrage bei Mischfutterherstellern)</t>
  </si>
  <si>
    <t>Quelle: BLW, Fachbereich Marktanalysen</t>
  </si>
  <si>
    <t>Preise franko Mischfutterhersteller (Grosshandelspreise)</t>
  </si>
  <si>
    <t>Bruttoproduzentenpreise</t>
  </si>
  <si>
    <t>7 2017</t>
  </si>
  <si>
    <t>8 2017</t>
  </si>
  <si>
    <t>9 2017</t>
  </si>
  <si>
    <t>10 2017</t>
  </si>
  <si>
    <t>11 2017</t>
  </si>
  <si>
    <t>12 2017</t>
  </si>
  <si>
    <t>01 2018</t>
  </si>
  <si>
    <t>2 2018</t>
  </si>
  <si>
    <t>3 2018</t>
  </si>
  <si>
    <t>4 2018</t>
  </si>
  <si>
    <t>5 2018</t>
  </si>
  <si>
    <t>6 2018</t>
  </si>
  <si>
    <t>7 2018</t>
  </si>
  <si>
    <t>8 2018</t>
  </si>
  <si>
    <t>9 2018</t>
  </si>
  <si>
    <t>10 2018</t>
  </si>
  <si>
    <t>11 2018</t>
  </si>
  <si>
    <t>12 2018</t>
  </si>
  <si>
    <t>01 2019</t>
  </si>
  <si>
    <t>2 2019</t>
  </si>
  <si>
    <t>3 2019</t>
  </si>
  <si>
    <t>4 2019</t>
  </si>
  <si>
    <t>5 2019</t>
  </si>
  <si>
    <t>6 2019</t>
  </si>
  <si>
    <t>Bundesamt für Landwirtschaft BLW</t>
  </si>
  <si>
    <t>Fachbereich Marktanalysen</t>
  </si>
  <si>
    <t>Jahr</t>
  </si>
  <si>
    <t>Monate</t>
  </si>
  <si>
    <t>d (Deutsch)</t>
  </si>
  <si>
    <t>f (Französisch)</t>
  </si>
  <si>
    <t>01</t>
  </si>
  <si>
    <t>Deutsch</t>
  </si>
  <si>
    <t>02</t>
  </si>
  <si>
    <t>Français</t>
  </si>
  <si>
    <t>03</t>
  </si>
  <si>
    <t>Italiano</t>
  </si>
  <si>
    <t>04</t>
  </si>
  <si>
    <t>Für Preisentwicklungen:</t>
  </si>
  <si>
    <t>05</t>
  </si>
  <si>
    <t>Année de récolte actuelle, mois</t>
  </si>
  <si>
    <t>Racolto attuale, mese</t>
  </si>
  <si>
    <t>Jährlich anpassen</t>
  </si>
  <si>
    <t>06</t>
  </si>
  <si>
    <t>2011..2017</t>
  </si>
  <si>
    <t>07</t>
  </si>
  <si>
    <t>2002..2017</t>
  </si>
  <si>
    <t>08</t>
  </si>
  <si>
    <t>2008..2017</t>
  </si>
  <si>
    <t>09</t>
  </si>
  <si>
    <t>10</t>
  </si>
  <si>
    <t>11</t>
  </si>
  <si>
    <t>2017/18</t>
  </si>
  <si>
    <t>12</t>
  </si>
  <si>
    <t>Ø 2006/07</t>
  </si>
  <si>
    <t>Blé</t>
  </si>
  <si>
    <t>Frumento</t>
  </si>
  <si>
    <t>Cotations en bourse</t>
  </si>
  <si>
    <t>Source: OFAG, secteur Analyses du marché</t>
  </si>
  <si>
    <t>Prezzo più basso</t>
  </si>
  <si>
    <t>Source: OFAG, Secteur Analyses du marché</t>
  </si>
  <si>
    <t>Fonte: UFAG, Settore Analisi di mercato</t>
  </si>
  <si>
    <t>Remarque: les prix sont les moyennes arithmétiques des cours de clôture quotidiens.</t>
  </si>
  <si>
    <t>Osservazioni: i prezzi sono la media aritmetica delle quotazioni di chiusura giornaliera.</t>
  </si>
  <si>
    <t>Frais de transport</t>
  </si>
  <si>
    <t>Per informazioni su responsabilità, protezione dei dati, eccetera vedasi:</t>
  </si>
  <si>
    <t>- Les chiffres figurant dans ce document peuvent changer à une date ultérieure.</t>
  </si>
  <si>
    <t>- I valori del presente documento Excel potrebbero cambiare.</t>
  </si>
  <si>
    <t>- Luogo di rilevazione:</t>
  </si>
  <si>
    <t>0.2 Responsabilité</t>
  </si>
  <si>
    <t>0.2 Responsabilità</t>
  </si>
  <si>
    <t>i (Italienisch)</t>
  </si>
  <si>
    <t>0 Einleitung, Anleitung</t>
  </si>
  <si>
    <t>Eidgenössisches Departement für</t>
  </si>
  <si>
    <t>Wirtschaft, Bildung und Forschung WBF</t>
  </si>
  <si>
    <t>Bemerkungen: Die Preise sind mengengewichtet und enthalten keine Mehrwertsteuer. Die Bruttoproduzentenpreise gelten für angelieferte Ware (ohne Abzüge der Annahmegebühr, der Qualitätskontrollkosten, der Reinigungskosten, der Trocknungsgebühr, anderer Gebühren, der Verbandsbeiträge der Produzenten, der Marktentlastung SGPV und Brotinformation sowie ohne Berücksichtigung von Gegengeschäften). Als Erntejahr gilt der Zeitraum vom Juli bis Juni des Folgejahres. Ab Ernte 2011 wurden Extremwerte für die Berechnung der Preise "herausgefiltert". Produktbezeichung: schwarze Schrift = konventionelle Ware, grün = Bio oder Bio Knospe oder Bio Knospe Umstellung.</t>
  </si>
  <si>
    <t>Futtermittel, konventionell</t>
  </si>
  <si>
    <t>1 Sammelstelle - Jahr</t>
  </si>
  <si>
    <t>2 franko Mühle - Monat</t>
  </si>
  <si>
    <t>Quartal</t>
  </si>
  <si>
    <t>CHF/100kg</t>
  </si>
  <si>
    <t>aktuelles Erntejahr, Monat</t>
  </si>
  <si>
    <t>3 Börse - Monat</t>
  </si>
  <si>
    <t>4 Mischfutter - Quartal</t>
  </si>
  <si>
    <t>Die Gehaltsvorgaben wurden für das Rindvieh- und Schweinefutter von Agroscope Liebefeld-Posieux(ALP) und für das Geflügelfutter durch das Aviforum in Zollikofen ausgearbeitet.</t>
  </si>
  <si>
    <t>Chiffres du marché relatifs aux aliments pour animaux</t>
  </si>
  <si>
    <t>0.1 Introduction</t>
  </si>
  <si>
    <r>
      <rPr>
        <sz val="10"/>
        <color indexed="8"/>
        <rFont val="Arial"/>
        <family val="2"/>
      </rPr>
      <t>- Lieu de relevé:</t>
    </r>
  </si>
  <si>
    <t>Pour toute question relative à la responsabilité, à la protection des données, au copyright et autres, cf.:</t>
  </si>
  <si>
    <t>0.3 Instruction</t>
  </si>
  <si>
    <t>Tab. 1a: Aliments fourragers</t>
  </si>
  <si>
    <t>Prix bruts à la production</t>
  </si>
  <si>
    <t>Maîs-grain</t>
  </si>
  <si>
    <t>Pois protéagineux</t>
  </si>
  <si>
    <t>Féveroles</t>
  </si>
  <si>
    <t>Seigle</t>
  </si>
  <si>
    <t>Blé, Bourgeon/reconversion</t>
  </si>
  <si>
    <t>Orge, Bourgeon/reconversion</t>
  </si>
  <si>
    <t>Maïs-grain, Bourgeon/reconversion</t>
  </si>
  <si>
    <t>Remarques : les prix sont pondérés selon le poids et s’entendent TVA non incluse. Les prix bruts à la production s'entendent pour la marchandise livrée (sans déduction de la taxe d’entrée au CC, des frais de contrôle de qualité, des frais de nettoyage et de séchage, d'autres taxes, des contributions aux associations de producteurs, des contributions FSPC à l'allégement du marché et à l’Information sur le pain). L’année de récolte va de juillet à juin de l’année suivante. Les valeurs extrêmes des récoltes 2011 jusqu'à 2014 n’ont pas été prises en compte. Dénomination de produit en noir = marchandise conventionnelle, en vert = Bourgeon ou Bourgeon de reconversion.</t>
  </si>
  <si>
    <t>Source: enquête de l’OFAG auprès de centres collecteurs après décompte des récoltes.</t>
  </si>
  <si>
    <t>Tab. 1b: Aliments fourragers</t>
  </si>
  <si>
    <t>Prix indicatifs swiss granum aux producteurs</t>
  </si>
  <si>
    <t>Orge</t>
  </si>
  <si>
    <t>Avoine</t>
  </si>
  <si>
    <t>Sources: swiss granum et IG Dinkel</t>
  </si>
  <si>
    <t>Prix pour la marchandise livrée, nettoyée, séchée et conforme aux conditions de prise en charge.</t>
  </si>
  <si>
    <t>Tab. 1c: Aliments fourragers</t>
  </si>
  <si>
    <t>Prix indicatifs Bio Suisse (Bourgeon)</t>
  </si>
  <si>
    <t>Source: Bio Suisse</t>
  </si>
  <si>
    <t>Les prix indicatifs et conditions s'entendent pour la prise en charge par les moulins fourragers départ centre collecteur.</t>
  </si>
  <si>
    <t>Prix Ø</t>
  </si>
  <si>
    <t>Prix minimum</t>
  </si>
  <si>
    <t>Prix maximum</t>
  </si>
  <si>
    <t>Aliments fourragers</t>
  </si>
  <si>
    <t>Tab. 2: Aliments fourragers</t>
  </si>
  <si>
    <t>Prix mensuels franco producteurs d'aliments composés (prix de gros)</t>
  </si>
  <si>
    <t>Blé 75/76 kg/hl</t>
  </si>
  <si>
    <t>Orge 62/63 kg/hl</t>
  </si>
  <si>
    <t>Maïs-grain</t>
  </si>
  <si>
    <t>Avoine 57/58 kg/hl</t>
  </si>
  <si>
    <t>Son de blé/son</t>
  </si>
  <si>
    <t>Tourteaux d’extraction de colza 33/34 %</t>
  </si>
  <si>
    <t>Tourteaux de pression de colza</t>
  </si>
  <si>
    <t>Tourteaux de soja 48 % au moins de PB</t>
  </si>
  <si>
    <t>Nombre de producteurs d'aliments composés relevés: 6</t>
  </si>
  <si>
    <t>(1) Pas d’indication faute de données suffisantes</t>
  </si>
  <si>
    <t>Source: OFAG, secteur Analyses du marché (enquête auprès des producteurs d'aliments composés)</t>
  </si>
  <si>
    <t>Remarques: les prix franco producteurs d'aliments composés (prix de gros) ne contiennent aucune taxe sur la valeur ajoutée et sont pondérés selon le poids. Une année de récolte correspond à la période entre juillet et juin de l’année suivante.</t>
  </si>
  <si>
    <t>Prix franco producteurs d'aliments composés (prix de gros)</t>
  </si>
  <si>
    <t>Tab. 3: Aliments pour animaux</t>
  </si>
  <si>
    <t>Cotations en bourse internationales, frais de transport d’outre-mer et cours du change</t>
  </si>
  <si>
    <t>Maïs-grain MATIF</t>
  </si>
  <si>
    <t>Maïs-grain CBOT</t>
  </si>
  <si>
    <t>Tourteaux de soja CBOT</t>
  </si>
  <si>
    <t>Brésil / UE (ARAH)</t>
  </si>
  <si>
    <t>Cours du change</t>
  </si>
  <si>
    <t xml:space="preserve">Dollar US </t>
  </si>
  <si>
    <t>Sources: International Grains Council (IGC), Banque nationale suisse (BNS)</t>
  </si>
  <si>
    <r>
      <t xml:space="preserve">Définitions: </t>
    </r>
    <r>
      <rPr>
        <b/>
        <sz val="8"/>
        <color indexed="8"/>
        <rFont val="Arial"/>
        <family val="2"/>
      </rPr>
      <t>CBOT</t>
    </r>
    <r>
      <rPr>
        <sz val="8"/>
        <color indexed="8"/>
        <rFont val="Arial"/>
        <family val="2"/>
      </rPr>
      <t xml:space="preserve"> = Bourse</t>
    </r>
    <r>
      <rPr>
        <b/>
        <sz val="8"/>
        <color indexed="8"/>
        <rFont val="Arial"/>
        <family val="2"/>
      </rPr>
      <t xml:space="preserve"> C</t>
    </r>
    <r>
      <rPr>
        <sz val="8"/>
        <color indexed="8"/>
        <rFont val="Arial"/>
        <family val="2"/>
      </rPr>
      <t>hicago</t>
    </r>
    <r>
      <rPr>
        <b/>
        <sz val="8"/>
        <color indexed="8"/>
        <rFont val="Arial"/>
        <family val="2"/>
      </rPr>
      <t xml:space="preserve"> Bo</t>
    </r>
    <r>
      <rPr>
        <sz val="8"/>
        <color indexed="8"/>
        <rFont val="Arial"/>
        <family val="2"/>
      </rPr>
      <t xml:space="preserve">ard of </t>
    </r>
    <r>
      <rPr>
        <b/>
        <sz val="8"/>
        <color indexed="8"/>
        <rFont val="Arial"/>
        <family val="2"/>
      </rPr>
      <t>T</t>
    </r>
    <r>
      <rPr>
        <sz val="8"/>
        <color indexed="8"/>
        <rFont val="Arial"/>
        <family val="2"/>
      </rPr>
      <t xml:space="preserve">rade, MATIF SA  = </t>
    </r>
    <r>
      <rPr>
        <b/>
        <sz val="8"/>
        <color indexed="8"/>
        <rFont val="Arial"/>
        <family val="2"/>
      </rPr>
      <t>Ma</t>
    </r>
    <r>
      <rPr>
        <sz val="8"/>
        <color indexed="8"/>
        <rFont val="Arial"/>
        <family val="2"/>
      </rPr>
      <t xml:space="preserve">rché à </t>
    </r>
    <r>
      <rPr>
        <b/>
        <sz val="8"/>
        <color indexed="8"/>
        <rFont val="Arial"/>
        <family val="2"/>
      </rPr>
      <t>T</t>
    </r>
    <r>
      <rPr>
        <sz val="8"/>
        <color indexed="8"/>
        <rFont val="Arial"/>
        <family val="2"/>
      </rPr>
      <t xml:space="preserve">erme </t>
    </r>
    <r>
      <rPr>
        <b/>
        <sz val="8"/>
        <color indexed="8"/>
        <rFont val="Arial"/>
        <family val="2"/>
      </rPr>
      <t>I</t>
    </r>
    <r>
      <rPr>
        <sz val="8"/>
        <color indexed="8"/>
        <rFont val="Arial"/>
        <family val="2"/>
      </rPr>
      <t xml:space="preserve">nternational de </t>
    </r>
    <r>
      <rPr>
        <b/>
        <sz val="8"/>
        <color indexed="8"/>
        <rFont val="Arial"/>
        <family val="2"/>
      </rPr>
      <t>F</t>
    </r>
    <r>
      <rPr>
        <sz val="8"/>
        <color indexed="8"/>
        <rFont val="Arial"/>
        <family val="2"/>
      </rPr>
      <t xml:space="preserve">rance, </t>
    </r>
    <r>
      <rPr>
        <b/>
        <sz val="8"/>
        <color indexed="8"/>
        <rFont val="Arial"/>
        <family val="2"/>
      </rPr>
      <t>ARAH</t>
    </r>
    <r>
      <rPr>
        <sz val="8"/>
        <color indexed="8"/>
        <rFont val="Arial"/>
        <family val="2"/>
      </rPr>
      <t xml:space="preserve"> = Frais de transport par bateau à destination </t>
    </r>
  </si>
  <si>
    <t>d‘Anvers, de Rotterdam, d’Amsterdam et de Hambourg.</t>
  </si>
  <si>
    <t>1 Bushel (Maïs) = 25.4012 kg, 1 short ton = 907.18474 kg</t>
  </si>
  <si>
    <t>trimestre</t>
  </si>
  <si>
    <t xml:space="preserve">1. </t>
  </si>
  <si>
    <t xml:space="preserve">2. </t>
  </si>
  <si>
    <t xml:space="preserve">3. </t>
  </si>
  <si>
    <t xml:space="preserve">4. </t>
  </si>
  <si>
    <t>Tab. 5: Aliments composés</t>
  </si>
  <si>
    <t>Prix, liste des prix (à titre indicatif), hors TVA</t>
  </si>
  <si>
    <r>
      <t xml:space="preserve">Aliments poules </t>
    </r>
    <r>
      <rPr>
        <sz val="10"/>
        <color indexed="8"/>
        <rFont val="Arial"/>
        <family val="2"/>
      </rPr>
      <t>pondeuses</t>
    </r>
  </si>
  <si>
    <t>Aliments engraissement des poulets</t>
  </si>
  <si>
    <t>Aliments complets pour truies mères</t>
  </si>
  <si>
    <t>Aliments complets engraissement des gorets</t>
  </si>
  <si>
    <r>
      <t xml:space="preserve">Mélange de céréales </t>
    </r>
    <r>
      <rPr>
        <sz val="10"/>
        <color indexed="8"/>
        <rFont val="Arial"/>
        <family val="2"/>
      </rPr>
      <t>vaches laitières</t>
    </r>
  </si>
  <si>
    <r>
      <t xml:space="preserve">Aliments engraissement </t>
    </r>
    <r>
      <rPr>
        <sz val="10"/>
        <color indexed="8"/>
        <rFont val="Arial"/>
        <family val="2"/>
      </rPr>
      <t>des taureaux</t>
    </r>
  </si>
  <si>
    <r>
      <t xml:space="preserve">Aliments poules </t>
    </r>
    <r>
      <rPr>
        <sz val="10"/>
        <color indexed="8"/>
        <rFont val="Arial"/>
        <family val="2"/>
      </rPr>
      <t>pondeuses, production sous contrat (1)</t>
    </r>
  </si>
  <si>
    <t>Aliments engraissement des poulets, production sous contrat (1)</t>
  </si>
  <si>
    <r>
      <t>(1)</t>
    </r>
    <r>
      <rPr>
        <sz val="8"/>
        <color indexed="8"/>
        <rFont val="Times New Roman"/>
        <family val="2"/>
      </rPr>
      <t xml:space="preserve"> </t>
    </r>
    <r>
      <rPr>
        <sz val="8"/>
        <color indexed="8"/>
        <rFont val="Arial"/>
        <family val="2"/>
      </rPr>
      <t xml:space="preserve">Les aviculteurs produisent selon les conditions fixées dans les contrats conclus avec les organisations d’acheteurs. En règle générale, les contrats portent sur toute la chaîne de </t>
    </r>
  </si>
  <si>
    <t>production, des œufs à couver, poussins et aliments au produit final : œuf ou poulet (intégration verticale, prix nets).</t>
  </si>
  <si>
    <t xml:space="preserve">Remarque: les producteurs d'aliments composés fournissent chaque trimestre leurs listes de prix actuelles. Les prix ne contiennent aucune taxe sur la valeur ajoutée et sont pondérés </t>
  </si>
  <si>
    <t>selon le fournisseur. Une année de récolte correspond à la période entre juillet et juin de l’année suivante.</t>
  </si>
  <si>
    <t>Prix bruts en sacs</t>
  </si>
  <si>
    <r>
      <t xml:space="preserve">en vrac, </t>
    </r>
    <r>
      <rPr>
        <sz val="8"/>
        <color indexed="8"/>
        <rFont val="Arial"/>
        <family val="2"/>
      </rPr>
      <t>jusqu’à 22 t par livraison</t>
    </r>
  </si>
  <si>
    <r>
      <rPr>
        <b/>
        <sz val="10"/>
        <color indexed="8"/>
        <rFont val="Arial"/>
        <family val="2"/>
      </rPr>
      <t>Tableau des valeurs nutritives pour la comparaison des divers aliments</t>
    </r>
  </si>
  <si>
    <t>Afin que les prestataires puissent comparer entre eux les aliments composés, les fournisseurs de données indiquent lesquels de leurs produits répondent</t>
  </si>
  <si>
    <t xml:space="preserve"> le mieux aux exigences relatives à la valeur nutritive:</t>
  </si>
  <si>
    <r>
      <rPr>
        <sz val="10"/>
        <color indexed="8"/>
        <rFont val="Arial"/>
        <family val="2"/>
      </rPr>
      <t>Aliments composés</t>
    </r>
  </si>
  <si>
    <r>
      <rPr>
        <sz val="10"/>
        <color indexed="8"/>
        <rFont val="Arial"/>
        <family val="2"/>
      </rPr>
      <t>Aliments complets pour truies mères, farine</t>
    </r>
  </si>
  <si>
    <r>
      <rPr>
        <sz val="10"/>
        <color indexed="8"/>
        <rFont val="Arial"/>
        <family val="2"/>
      </rPr>
      <t>Aliments complets engraissements des jeunes porcs, farine</t>
    </r>
  </si>
  <si>
    <r>
      <rPr>
        <sz val="10"/>
        <color indexed="8"/>
        <rFont val="Arial"/>
        <family val="2"/>
      </rPr>
      <t>Aliments complets standard poules pondeuses, produit selon les directives CNF / Migros, hygiénisé, structuré, production sous contrat</t>
    </r>
  </si>
  <si>
    <r>
      <rPr>
        <sz val="10"/>
        <color indexed="8"/>
        <rFont val="Arial"/>
        <family val="2"/>
      </rPr>
      <t>Aliments pour l’engraissement intensif des poulets, production sous contrat, hygiénisé, sous forme de cubes ou structuré</t>
    </r>
  </si>
  <si>
    <r>
      <rPr>
        <sz val="10"/>
        <color indexed="8"/>
        <rFont val="Arial"/>
        <family val="2"/>
      </rPr>
      <t>Mélange de céréales vaches laitières</t>
    </r>
  </si>
  <si>
    <r>
      <rPr>
        <sz val="10"/>
        <color indexed="8"/>
        <rFont val="Arial"/>
        <family val="2"/>
      </rPr>
      <t>Aliments pour l’engraissement des taureaux jusqu’à 350 kg poids vif, 2/3 de maïs ensilé et 1/3 d’herbe ensilée, sous forme de cubes</t>
    </r>
  </si>
  <si>
    <r>
      <t xml:space="preserve">Abréviations: </t>
    </r>
    <r>
      <rPr>
        <sz val="8"/>
        <color indexed="8"/>
        <rFont val="Arial"/>
        <family val="2"/>
      </rPr>
      <t>PB = protéines brutes, MJ = mégajoule, EDP = énergie digestible porc, EMV = énergie métabolisable volaille, NEV = énergie nette pour la production de viande</t>
    </r>
  </si>
  <si>
    <r>
      <rPr>
        <sz val="8"/>
        <color indexed="8"/>
        <rFont val="Arial"/>
        <family val="2"/>
      </rPr>
      <t>Les exigences relatives à la valeur nutritive des aliments ont été définies par Agroscope Liebefeld-Posieux (ALP) pour les bovins et les porcs et par Aviforum à Zollikofen pour la volaille.</t>
    </r>
  </si>
  <si>
    <r>
      <rPr>
        <b/>
        <sz val="10"/>
        <color indexed="8"/>
        <rFont val="Arial"/>
        <family val="2"/>
      </rPr>
      <t>Rabais moyen par lot de 100 kg pour les livraisons franco silo.</t>
    </r>
  </si>
  <si>
    <r>
      <rPr>
        <sz val="9"/>
        <color indexed="8"/>
        <rFont val="Arial"/>
        <family val="2"/>
      </rPr>
      <t>de</t>
    </r>
  </si>
  <si>
    <t>Supplément pour aliments sous forme de cubes de 1.50 à 2.50 CHF/100 kg</t>
  </si>
  <si>
    <r>
      <rPr>
        <sz val="10"/>
        <color indexed="8"/>
        <rFont val="Arial"/>
        <family val="2"/>
      </rPr>
      <t>Taille du lot</t>
    </r>
  </si>
  <si>
    <t xml:space="preserve"> En moyenne CHF/100 kg</t>
  </si>
  <si>
    <t xml:space="preserve">3e </t>
  </si>
  <si>
    <t xml:space="preserve">4e </t>
  </si>
  <si>
    <t xml:space="preserve">2e </t>
  </si>
  <si>
    <t xml:space="preserve">1er </t>
  </si>
  <si>
    <t>Cifre di mercato degli alimenti per animali</t>
  </si>
  <si>
    <t>0.3 Guida</t>
  </si>
  <si>
    <t>Tab. 1a: Alimenti per animali</t>
  </si>
  <si>
    <t>Prezzi lordi alla produzione</t>
  </si>
  <si>
    <t>Mais da granella</t>
  </si>
  <si>
    <t>Piselli proteici</t>
  </si>
  <si>
    <t>Favette</t>
  </si>
  <si>
    <t>Segale</t>
  </si>
  <si>
    <t>Gemma Bio / Riconversione frumento</t>
  </si>
  <si>
    <t>Gemma Bio / Riconversione orzo</t>
  </si>
  <si>
    <t>Gemma Bio / Riconversione mais da granella</t>
  </si>
  <si>
    <t>Fonte: sondaggio dell'UFAG presso i centri di raccolta dopo la chiusura dei conteggi</t>
  </si>
  <si>
    <t>Osservazioni: prezzi ponderati in base ai quantitativi, imposta sul valore aggiunto esclusa. I prezzi lordi alla produzione valgono per la merce consegnata (senza detrarre la tassa di accettazione, i costi per i controlli della qualità, i costi di pulizia, la tassa di essiccamento, altre tasse, i contributi alle associazioni dei produttori, sgravio del mercato FSPC e informazione sul pane nonché senza considerare le operazioni di compensazione). Per anno del raccolto s'intende il periodo da luglio a giugno dell'anno seguente. Per i raccolti 2011 a 2014 sono stati selezionati valori estremi (prezzi). Denominazione del prodotto: in nero = merce convenzionale, in verde = Gemma bio o gemma di conversione.</t>
  </si>
  <si>
    <t>Tab. 1b: Alimenti per animali</t>
  </si>
  <si>
    <t>Prezzi indicativi alla produzione di swiss granum</t>
  </si>
  <si>
    <t>Orzo</t>
  </si>
  <si>
    <t>Avena</t>
  </si>
  <si>
    <t>Fonti: Swiss granum e IG Dinkel</t>
  </si>
  <si>
    <t>Per merce consegnata pulita e asciutta e conforme alle condizioni di ritiro.</t>
  </si>
  <si>
    <t>Tab. 1c: Alimenti per animali</t>
  </si>
  <si>
    <t>Prezzi indicativi alla produzione di Bio Suisse (gemma)</t>
  </si>
  <si>
    <t>Fonte: Bio Suisse</t>
  </si>
  <si>
    <t>Prezzi indicativi e requisiti sono validi per il ritiro, presso centri di raccolta, da parte di mulini dediti alla lavorazione dei foraggi.</t>
  </si>
  <si>
    <t>Prezzi Ø</t>
  </si>
  <si>
    <t>Prezzo più alto</t>
  </si>
  <si>
    <t>Alimenti per animali</t>
  </si>
  <si>
    <t>CHF / 100 kg, t</t>
  </si>
  <si>
    <t>Tab. 2:  Alimenti per animali</t>
  </si>
  <si>
    <t>Prezzi franco produttore di alimenti composti per animali (prezzi all'ingrosso)</t>
  </si>
  <si>
    <r>
      <rPr>
        <sz val="10"/>
        <rFont val="Arial"/>
        <family val="2"/>
      </rPr>
      <t>Frumento</t>
    </r>
    <r>
      <rPr>
        <sz val="10"/>
        <color indexed="8"/>
        <rFont val="Arial"/>
        <family val="2"/>
      </rPr>
      <t xml:space="preserve"> </t>
    </r>
    <r>
      <rPr>
        <sz val="10"/>
        <color indexed="8"/>
        <rFont val="Arial"/>
        <family val="2"/>
      </rPr>
      <t>75/76 kg/hl</t>
    </r>
  </si>
  <si>
    <r>
      <rPr>
        <sz val="10"/>
        <rFont val="Arial"/>
        <family val="2"/>
      </rPr>
      <t xml:space="preserve">Orzo </t>
    </r>
    <r>
      <rPr>
        <sz val="10"/>
        <color indexed="8"/>
        <rFont val="Arial"/>
        <family val="2"/>
      </rPr>
      <t>65/66.9 kg/hl (a partire da 01.07.16, prima 62/63 kg/hl)</t>
    </r>
  </si>
  <si>
    <r>
      <rPr>
        <sz val="10"/>
        <rFont val="Arial"/>
        <family val="2"/>
      </rPr>
      <t>Mais da granella</t>
    </r>
  </si>
  <si>
    <r>
      <rPr>
        <sz val="10"/>
        <rFont val="Arial"/>
        <family val="2"/>
      </rPr>
      <t>Avena</t>
    </r>
    <r>
      <rPr>
        <sz val="10"/>
        <color indexed="8"/>
        <rFont val="Arial"/>
        <family val="2"/>
      </rPr>
      <t xml:space="preserve"> 50/52 kg/hl (a partire da 01.07.16, prima 57/58 kg/hl)</t>
    </r>
  </si>
  <si>
    <r>
      <rPr>
        <sz val="10"/>
        <rFont val="Arial"/>
        <family val="2"/>
      </rPr>
      <t>Triticale 66 kg/hl</t>
    </r>
  </si>
  <si>
    <r>
      <rPr>
        <sz val="10"/>
        <rFont val="Arial"/>
        <family val="2"/>
      </rPr>
      <t>Crusca di frumento</t>
    </r>
  </si>
  <si>
    <r>
      <t xml:space="preserve">Residui solidi di colza </t>
    </r>
    <r>
      <rPr>
        <sz val="10"/>
        <rFont val="Arial"/>
        <family val="2"/>
      </rPr>
      <t>33/34 %</t>
    </r>
  </si>
  <si>
    <r>
      <rPr>
        <sz val="10"/>
        <rFont val="Arial"/>
        <family val="2"/>
      </rPr>
      <t>Panelli di colza</t>
    </r>
  </si>
  <si>
    <r>
      <t xml:space="preserve">Residui solidi di soia </t>
    </r>
    <r>
      <rPr>
        <sz val="10"/>
        <rFont val="Arial"/>
        <family val="2"/>
      </rPr>
      <t xml:space="preserve">min. 48% </t>
    </r>
    <r>
      <rPr>
        <sz val="10"/>
        <color indexed="8"/>
        <rFont val="Arial"/>
        <family val="2"/>
      </rPr>
      <t>PG</t>
    </r>
  </si>
  <si>
    <t>Numero di produttori di alimenti composti per animali: 6</t>
  </si>
  <si>
    <t>(1) Nessuna indicazione perché il numero di risposte è insufficiente.</t>
  </si>
  <si>
    <t>Fonte: UFAG, Settore Analisi di mercato (sondaggio presso i produttori di alimenti composti per animali)</t>
  </si>
  <si>
    <t>Osservazioni: Prezzi franco produttore di alimenti composti per animali (prezzi all'ingrosso) ponderati in base ai quantitativi, imposta sul valore aggiunto esclusa. Per anno del raccolto s'intende il periodo da luglio a giugno dell'anno seguente.</t>
  </si>
  <si>
    <t>Quotazioni internazionali</t>
  </si>
  <si>
    <t>Tab. 3: Alimenti per animali</t>
  </si>
  <si>
    <t>Quotazioni in borsa internazionali, spese di trasporto da oltreoceano nonché corsi delle valute</t>
  </si>
  <si>
    <t>Mais da granella MATIF</t>
  </si>
  <si>
    <t>Mais da granella CBOT</t>
  </si>
  <si>
    <t>Residui solidi di soia CBOT</t>
  </si>
  <si>
    <t>Spese di trasporto</t>
  </si>
  <si>
    <t>dal Brasile / verso l'UE (ARAH)</t>
  </si>
  <si>
    <t>Corsi delle valute</t>
  </si>
  <si>
    <t>Dollaro USA</t>
  </si>
  <si>
    <t>Fonti: International Grains Council (IGC), Banca nazionale svizzera (BNS)</t>
  </si>
  <si>
    <r>
      <rPr>
        <b/>
        <sz val="8"/>
        <color indexed="8"/>
        <rFont val="Arial"/>
        <family val="2"/>
      </rPr>
      <t>CBOT</t>
    </r>
    <r>
      <rPr>
        <sz val="8"/>
        <color indexed="8"/>
        <rFont val="Arial"/>
        <family val="2"/>
      </rPr>
      <t xml:space="preserve"> = Borsa</t>
    </r>
    <r>
      <rPr>
        <b/>
        <sz val="8"/>
        <color indexed="8"/>
        <rFont val="Arial"/>
        <family val="2"/>
      </rPr>
      <t xml:space="preserve"> C</t>
    </r>
    <r>
      <rPr>
        <sz val="8"/>
        <color indexed="8"/>
        <rFont val="Arial"/>
        <family val="2"/>
      </rPr>
      <t xml:space="preserve">hicago </t>
    </r>
    <r>
      <rPr>
        <b/>
        <sz val="8"/>
        <color indexed="8"/>
        <rFont val="Arial"/>
        <family val="2"/>
      </rPr>
      <t>Bo</t>
    </r>
    <r>
      <rPr>
        <sz val="8"/>
        <color indexed="8"/>
        <rFont val="Arial"/>
        <family val="2"/>
      </rPr>
      <t xml:space="preserve">ard of </t>
    </r>
    <r>
      <rPr>
        <b/>
        <sz val="8"/>
        <color indexed="8"/>
        <rFont val="Arial"/>
        <family val="2"/>
      </rPr>
      <t>T</t>
    </r>
    <r>
      <rPr>
        <sz val="8"/>
        <color indexed="8"/>
        <rFont val="Arial"/>
        <family val="2"/>
      </rPr>
      <t xml:space="preserve">rade, MATIF SA  = </t>
    </r>
    <r>
      <rPr>
        <b/>
        <sz val="8"/>
        <color indexed="8"/>
        <rFont val="Arial"/>
        <family val="2"/>
      </rPr>
      <t>Ma</t>
    </r>
    <r>
      <rPr>
        <sz val="8"/>
        <color indexed="8"/>
        <rFont val="Arial"/>
        <family val="2"/>
      </rPr>
      <t>rché à</t>
    </r>
    <r>
      <rPr>
        <b/>
        <sz val="8"/>
        <color indexed="8"/>
        <rFont val="Arial"/>
        <family val="2"/>
      </rPr>
      <t xml:space="preserve"> T</t>
    </r>
    <r>
      <rPr>
        <sz val="8"/>
        <color indexed="8"/>
        <rFont val="Arial"/>
        <family val="2"/>
      </rPr>
      <t>erme</t>
    </r>
    <r>
      <rPr>
        <b/>
        <sz val="8"/>
        <color indexed="8"/>
        <rFont val="Arial"/>
        <family val="2"/>
      </rPr>
      <t xml:space="preserve"> I</t>
    </r>
    <r>
      <rPr>
        <sz val="8"/>
        <color indexed="8"/>
        <rFont val="Arial"/>
        <family val="2"/>
      </rPr>
      <t>nternational de</t>
    </r>
    <r>
      <rPr>
        <b/>
        <sz val="8"/>
        <color indexed="8"/>
        <rFont val="Arial"/>
        <family val="2"/>
      </rPr>
      <t xml:space="preserve"> F</t>
    </r>
    <r>
      <rPr>
        <sz val="8"/>
        <color indexed="8"/>
        <rFont val="Arial"/>
        <family val="2"/>
      </rPr>
      <t xml:space="preserve">rance, </t>
    </r>
    <r>
      <rPr>
        <b/>
        <sz val="8"/>
        <color indexed="8"/>
        <rFont val="Arial"/>
        <family val="2"/>
      </rPr>
      <t>ARAH</t>
    </r>
    <r>
      <rPr>
        <sz val="8"/>
        <color indexed="8"/>
        <rFont val="Arial"/>
        <family val="2"/>
      </rPr>
      <t xml:space="preserve"> = spese di trasposto via nave per</t>
    </r>
    <r>
      <rPr>
        <b/>
        <sz val="8"/>
        <color indexed="8"/>
        <rFont val="Arial"/>
        <family val="2"/>
      </rPr>
      <t xml:space="preserve"> A</t>
    </r>
    <r>
      <rPr>
        <sz val="8"/>
        <color indexed="8"/>
        <rFont val="Arial"/>
        <family val="2"/>
      </rPr>
      <t>nversa,</t>
    </r>
    <r>
      <rPr>
        <b/>
        <sz val="8"/>
        <color indexed="8"/>
        <rFont val="Arial"/>
        <family val="2"/>
      </rPr>
      <t xml:space="preserve"> R</t>
    </r>
    <r>
      <rPr>
        <sz val="8"/>
        <color indexed="8"/>
        <rFont val="Arial"/>
        <family val="2"/>
      </rPr>
      <t>otterdam,</t>
    </r>
    <r>
      <rPr>
        <b/>
        <sz val="8"/>
        <color indexed="8"/>
        <rFont val="Arial"/>
        <family val="2"/>
      </rPr>
      <t xml:space="preserve"> </t>
    </r>
  </si>
  <si>
    <t>Amsterdam e Amburgo.</t>
  </si>
  <si>
    <t>Tab. 5: Alimenti composti per animali</t>
  </si>
  <si>
    <t>Prezzi, lista dei prezzi (valori indicativi), IVA esclusiva</t>
  </si>
  <si>
    <r>
      <rPr>
        <sz val="10"/>
        <color indexed="8"/>
        <rFont val="Arial"/>
        <family val="2"/>
      </rPr>
      <t>Foraggio ovaiole</t>
    </r>
  </si>
  <si>
    <r>
      <rPr>
        <sz val="10"/>
        <color indexed="8"/>
        <rFont val="Arial"/>
        <family val="2"/>
      </rPr>
      <t>Foraggio polli da ingrasso</t>
    </r>
  </si>
  <si>
    <r>
      <t xml:space="preserve">Alimento completo scrofe </t>
    </r>
    <r>
      <rPr>
        <sz val="10"/>
        <color indexed="8"/>
        <rFont val="Arial"/>
        <family val="2"/>
      </rPr>
      <t>madri</t>
    </r>
  </si>
  <si>
    <r>
      <t xml:space="preserve">Alimento completo </t>
    </r>
    <r>
      <rPr>
        <sz val="10"/>
        <color indexed="8"/>
        <rFont val="Arial"/>
        <family val="2"/>
      </rPr>
      <t>mezzanotti da ingrasso</t>
    </r>
  </si>
  <si>
    <r>
      <rPr>
        <sz val="10"/>
        <color indexed="8"/>
        <rFont val="Arial"/>
        <family val="2"/>
      </rPr>
      <t>Miscugli di cereali vacche da latte</t>
    </r>
  </si>
  <si>
    <r>
      <rPr>
        <sz val="10"/>
        <color indexed="8"/>
        <rFont val="Arial"/>
        <family val="2"/>
      </rPr>
      <t>Foraggio torelli da ingrasso</t>
    </r>
  </si>
  <si>
    <r>
      <rPr>
        <sz val="10"/>
        <color indexed="8"/>
        <rFont val="Arial"/>
        <family val="2"/>
      </rPr>
      <t>Foraggio ovaiole produzione contrattuale (1)</t>
    </r>
  </si>
  <si>
    <r>
      <rPr>
        <sz val="10"/>
        <color indexed="8"/>
        <rFont val="Arial"/>
        <family val="2"/>
      </rPr>
      <t xml:space="preserve">Foraggio polli da ingrasso </t>
    </r>
    <r>
      <rPr>
        <sz val="10"/>
        <color indexed="8"/>
        <rFont val="Arial"/>
        <family val="2"/>
      </rPr>
      <t>produzione contrattuale (1)</t>
    </r>
  </si>
  <si>
    <t>Numero di produttori di alimenti composti per animali: 5</t>
  </si>
  <si>
    <t>(1) Gli avicoltori producono a condizioni stabilite contrattualmente con un'organizzazione di acquirenti. I contratti includono di norma tutta la filiera produttiva, dall'acquisto di uova da</t>
  </si>
  <si>
    <t xml:space="preserve"> covare, pulcini e foraggio fino al prodotto finito uovo o pollo (integrazione verticale, prezzi netti).</t>
  </si>
  <si>
    <t xml:space="preserve">Osservazioni: i produttori di alimenti composti per animali forniscono il listino aggiornato trimestralmente. Prezzi ponderati in base al fornitore, imposta sul valore aggiunto esclusa. </t>
  </si>
  <si>
    <t>Per anno del raccolto s'intende il periodo da luglio a giugno dell'anno seguente.</t>
  </si>
  <si>
    <r>
      <rPr>
        <b/>
        <sz val="10"/>
        <color indexed="8"/>
        <rFont val="Arial"/>
        <family val="2"/>
      </rPr>
      <t>Tabella dei tenori per la comparabilità dei singoli alimenti per animali</t>
    </r>
  </si>
  <si>
    <t>Per garantire la comparabilità degli alimenti composti per animali dei diversi offerenti, i fornitori di dati decidono quali prodotti rispettano maggiormente</t>
  </si>
  <si>
    <t xml:space="preserve"> i tenori prescritti.</t>
  </si>
  <si>
    <r>
      <t xml:space="preserve">Prezzo lordo, in </t>
    </r>
    <r>
      <rPr>
        <sz val="8"/>
        <color indexed="8"/>
        <rFont val="Arial"/>
        <family val="2"/>
      </rPr>
      <t>sacchi</t>
    </r>
  </si>
  <si>
    <r>
      <t xml:space="preserve">Sfuso, fino </t>
    </r>
    <r>
      <rPr>
        <sz val="8"/>
        <color indexed="8"/>
        <rFont val="Arial"/>
        <family val="2"/>
      </rPr>
      <t>a 22 t per fornitura</t>
    </r>
  </si>
  <si>
    <r>
      <rPr>
        <sz val="10"/>
        <color indexed="8"/>
        <rFont val="Arial"/>
        <family val="2"/>
      </rPr>
      <t>Alimenti composto per animali</t>
    </r>
  </si>
  <si>
    <r>
      <rPr>
        <sz val="10"/>
        <color indexed="8"/>
        <rFont val="Arial"/>
        <family val="2"/>
      </rPr>
      <t>Alimento completo scrofe madri, farina</t>
    </r>
  </si>
  <si>
    <r>
      <rPr>
        <sz val="10"/>
        <color indexed="8"/>
        <rFont val="Arial"/>
        <family val="2"/>
      </rPr>
      <t>Alimento completo mezzanotti da ingrasso, farina</t>
    </r>
  </si>
  <si>
    <r>
      <rPr>
        <sz val="10"/>
        <color indexed="8"/>
        <rFont val="Arial"/>
        <family val="2"/>
      </rPr>
      <t>Alimento completo standard ovaiole, fabbricato secondo direttive CNF/Migros, igienizzato, strutturato, produzione contrattuale</t>
    </r>
  </si>
  <si>
    <r>
      <rPr>
        <sz val="10"/>
        <color indexed="8"/>
        <rFont val="Arial"/>
        <family val="2"/>
      </rPr>
      <t>Foraggio polli da ingrasso intens., produzione contrattuale, igienizzato, a dado o strutturato</t>
    </r>
  </si>
  <si>
    <t>Foraggio torelli da ingrasso fino a 350 kg PV, 2/3 insilato di mais e 1/3 insilato d'erba, a dadi</t>
  </si>
  <si>
    <r>
      <t xml:space="preserve">Abbreviazioni: </t>
    </r>
    <r>
      <rPr>
        <sz val="8"/>
        <color indexed="8"/>
        <rFont val="Arial"/>
        <family val="2"/>
      </rPr>
      <t>PG = proteina grezza, MJ = megajoule, EDS = energia digeribile suini, EMP = energia metabolizzabile pollame, ENg = energia netta ingrasso</t>
    </r>
  </si>
  <si>
    <r>
      <rPr>
        <sz val="8"/>
        <color indexed="8"/>
        <rFont val="Arial"/>
        <family val="2"/>
      </rPr>
      <t xml:space="preserve">Le prescrizioni sui tenori per gli alimenti per bovini e suini sono state elaborate da Agroscope Liebefeld-Posieux (ALP), quelle per gli alimenti per pollame da Aviforum Zollikofen. </t>
    </r>
  </si>
  <si>
    <r>
      <rPr>
        <b/>
        <sz val="10"/>
        <color indexed="8"/>
        <rFont val="Arial"/>
        <family val="2"/>
      </rPr>
      <t>Sconti medi per forniture sfuse franco deposito (silo) al quintale</t>
    </r>
  </si>
  <si>
    <r>
      <rPr>
        <sz val="10"/>
        <color indexed="8"/>
        <rFont val="Arial"/>
        <family val="2"/>
      </rPr>
      <t>Quantità sfusa</t>
    </r>
  </si>
  <si>
    <t xml:space="preserve"> In media CHF / 100 kg</t>
  </si>
  <si>
    <t>da</t>
  </si>
  <si>
    <t>Supplemento per i dadi: da 1.50 a 2.50 CHF / 100 kg</t>
  </si>
  <si>
    <t>Preise</t>
  </si>
  <si>
    <t>Prix</t>
  </si>
  <si>
    <t>Prezzi</t>
  </si>
  <si>
    <t>Dipartimento federale dell'economia,</t>
  </si>
  <si>
    <t>della formazione e della ricerca DEFR</t>
  </si>
  <si>
    <t>Ufficio federale dell’agricoltura UFAG</t>
  </si>
  <si>
    <t>Département fédéral de l'économie,</t>
  </si>
  <si>
    <t>de la formation et de la recherche DEFR</t>
  </si>
  <si>
    <t>Office fédéral de l’agriculture OFAG</t>
  </si>
  <si>
    <t>Secteur Analyses du marché"</t>
  </si>
  <si>
    <t>Settore Analisi di mercato"</t>
  </si>
  <si>
    <t>Preise franko Mischfutterhersteller</t>
  </si>
  <si>
    <t>jusqu'à</t>
  </si>
  <si>
    <t>fino a</t>
  </si>
  <si>
    <t>Gehaltswerte</t>
  </si>
  <si>
    <t>Gehaltsvorgabe</t>
  </si>
  <si>
    <t>obiettivo salariale</t>
  </si>
  <si>
    <t>objectif salarial</t>
  </si>
  <si>
    <t>teneur</t>
  </si>
  <si>
    <t>unità</t>
  </si>
  <si>
    <t xml:space="preserve">contenuto </t>
  </si>
  <si>
    <t>unité</t>
  </si>
  <si>
    <t>3 borsa - mese</t>
  </si>
  <si>
    <t>2 franco mulino - mese</t>
  </si>
  <si>
    <t>1 centro di raccolta - anno</t>
  </si>
  <si>
    <t>0 introduzion, guida</t>
  </si>
  <si>
    <t>3 bourse - mois</t>
  </si>
  <si>
    <t>2 franco moulin - mois</t>
  </si>
  <si>
    <t>1 centre collecteur - année</t>
  </si>
  <si>
    <t>0 introduction, instruction</t>
  </si>
  <si>
    <t>(1) Die Geflügelhalter produzieren zu vertraglich festgelegten Bedingungen mit einer Abnehmerorganisation.</t>
  </si>
  <si>
    <t>d</t>
  </si>
  <si>
    <t>f</t>
  </si>
  <si>
    <t>i</t>
  </si>
  <si>
    <t>Nombre de producteurs d'aliments composés: 5</t>
  </si>
  <si>
    <t>(1) Les aviculteurs produisent selon les conditions fixées dans les contrats conclus avec les organisations d’acheteurs.</t>
  </si>
  <si>
    <t>(1) Gli avicoltori producono a condizioni stabilite contrattualmente con un'organizzazione di acquirenti.</t>
  </si>
  <si>
    <t>1°</t>
  </si>
  <si>
    <t>2°</t>
  </si>
  <si>
    <t>3°</t>
  </si>
  <si>
    <t>4°</t>
  </si>
  <si>
    <t>4 aliments composés - trimestre</t>
  </si>
  <si>
    <t>4 alimenti composti - trimestre</t>
  </si>
  <si>
    <t>Inhaltsverzeichnis</t>
  </si>
  <si>
    <t>Table des matières</t>
  </si>
  <si>
    <t>Contenuto</t>
  </si>
  <si>
    <t>7 2019</t>
  </si>
  <si>
    <t>8 2019</t>
  </si>
  <si>
    <t>9 2019</t>
  </si>
  <si>
    <t>10 2019</t>
  </si>
  <si>
    <t>11 2019</t>
  </si>
  <si>
    <t>12 2019</t>
  </si>
  <si>
    <t>1 2020</t>
  </si>
  <si>
    <t>2 2020</t>
  </si>
  <si>
    <t>3 2020</t>
  </si>
  <si>
    <t>4 2020</t>
  </si>
  <si>
    <t>5 2020</t>
  </si>
  <si>
    <t>6 2020</t>
  </si>
  <si>
    <t>Weisse Lupinen</t>
  </si>
  <si>
    <t>Lupin blanc</t>
  </si>
  <si>
    <t>lupini bianchi</t>
  </si>
  <si>
    <t>Anzahl erhobene Sammelstellen: 61</t>
  </si>
  <si>
    <t>Nombre de centres collecteurs relevés: 61</t>
  </si>
  <si>
    <t>Numero dei centri di raccolta rilevati: 61</t>
  </si>
  <si>
    <t>7 2020</t>
  </si>
  <si>
    <t>8 2020</t>
  </si>
  <si>
    <t>9 2020</t>
  </si>
  <si>
    <t>10 2020</t>
  </si>
  <si>
    <t>11 2020</t>
  </si>
  <si>
    <t>12 2020</t>
  </si>
  <si>
    <t>01 2021</t>
  </si>
  <si>
    <t>2 2021</t>
  </si>
  <si>
    <t>3 2021</t>
  </si>
  <si>
    <t>4 2021</t>
  </si>
  <si>
    <t>5 2021</t>
  </si>
  <si>
    <t>6 2021</t>
  </si>
  <si>
    <t>7 2021</t>
  </si>
  <si>
    <t>8 2021</t>
  </si>
  <si>
    <t>9 2021</t>
  </si>
  <si>
    <t>Futtergerste</t>
  </si>
  <si>
    <t>Futterhafer</t>
  </si>
  <si>
    <t>Ackerbohnen*</t>
  </si>
  <si>
    <t>Eiweisserbsen*</t>
  </si>
  <si>
    <t>Pois protéagineux*</t>
  </si>
  <si>
    <t>Féveroles*</t>
  </si>
  <si>
    <t>Piselli proteici*</t>
  </si>
  <si>
    <t>Favette*</t>
  </si>
  <si>
    <t>10 2021</t>
  </si>
  <si>
    <t>11 2021</t>
  </si>
  <si>
    <t>12 2021</t>
  </si>
  <si>
    <t>01 2022</t>
  </si>
  <si>
    <t>2 2022</t>
  </si>
  <si>
    <t>3 2022</t>
  </si>
  <si>
    <t>4 2022</t>
  </si>
  <si>
    <t>5 2022</t>
  </si>
  <si>
    <t>6 2022</t>
  </si>
  <si>
    <t>7 2022</t>
  </si>
  <si>
    <t>8 2022</t>
  </si>
  <si>
    <t>9 2022</t>
  </si>
  <si>
    <t>* inklusive Förderbeitrag  und Ausgleichsbeitrag</t>
  </si>
  <si>
    <t>* Prix de référence y. c. contribution d'encouragement</t>
  </si>
  <si>
    <t>* Inclusa il contributo a fondo perduto</t>
  </si>
  <si>
    <t>10 2022</t>
  </si>
  <si>
    <t>11 2022</t>
  </si>
  <si>
    <t>12 2022</t>
  </si>
  <si>
    <t>01 2023</t>
  </si>
  <si>
    <t>02 2023</t>
  </si>
  <si>
    <t>03 2023</t>
  </si>
  <si>
    <t>2007 .. 2023, Ernte</t>
  </si>
  <si>
    <t>Récoltes 2007 .. 2023</t>
  </si>
  <si>
    <t>2007 .. 2023</t>
  </si>
  <si>
    <t>2010.. 2023, Ernte</t>
  </si>
  <si>
    <t>2010 .. 2023, récoltes</t>
  </si>
  <si>
    <t>2010 .. 2023</t>
  </si>
  <si>
    <t>Erntejahr 2016 - 2023, Monat</t>
  </si>
  <si>
    <t>2017 - 2023, mois</t>
  </si>
  <si>
    <t>2016 - 2023, mese</t>
  </si>
  <si>
    <t>2016 - 2023, Monat</t>
  </si>
  <si>
    <t>2016 - 2023, mois</t>
  </si>
  <si>
    <t>2012 - 2023, Quartal (Q)</t>
  </si>
  <si>
    <t>2012 - 2023, trimestre (t)</t>
  </si>
  <si>
    <t>2012 - 2023, trimestre</t>
  </si>
  <si>
    <t>4 2023</t>
  </si>
  <si>
    <t>5 2023</t>
  </si>
  <si>
    <t>6 2023</t>
  </si>
  <si>
    <t>Preis Ø 2020/21</t>
  </si>
  <si>
    <t>Keine Richtpreise / Pas de prix indicatifs</t>
  </si>
  <si>
    <t>Ernte 2007 .. 2022</t>
  </si>
  <si>
    <t>Récolte 2007-2022</t>
  </si>
  <si>
    <t>Raccolti 2007 - 2022</t>
  </si>
  <si>
    <t>Ernte 2007 - 2022</t>
  </si>
  <si>
    <t>Récolte 2007 - 2022</t>
  </si>
  <si>
    <t>2007 - 2022, raccolti</t>
  </si>
  <si>
    <t>Δ Preis % Ø2020/21 - 22</t>
  </si>
  <si>
    <t>Δ Prix % Ø2020/21 - 22</t>
  </si>
  <si>
    <t>Δ Prezzo % Ø2020/21 - 22</t>
  </si>
  <si>
    <t>7 2023</t>
  </si>
  <si>
    <t>8 2023</t>
  </si>
  <si>
    <t>9 2023</t>
  </si>
  <si>
    <t>10 2023</t>
  </si>
  <si>
    <t>11 2023</t>
  </si>
  <si>
    <t>12 2023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</si>
</sst>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mmm"/>
    <numFmt numFmtId="165" formatCode="mm/yy;@"/>
    <numFmt numFmtId="166" formatCode="0.0"/>
    <numFmt numFmtId="167" formatCode="#,##0.0"/>
    <numFmt numFmtId="168" formatCode="mm/yyyy"/>
  </numFmts>
  <fonts count="54" x14ac:knownFonts="1">
    <font>
      <sz val="11"/>
      <color theme="1"/>
      <name val="Calibri"/>
      <family val="2"/>
      <scheme val="minor"/>
    </font>
    <font>
      <sz val="11"/>
      <color theme="1"/>
      <name val="Arial"/>
      <family val="2"/>
    </font>
    <font>
      <sz val="10"/>
      <color indexed="8"/>
      <name val="Arial"/>
      <family val="2"/>
    </font>
    <font>
      <b/>
      <sz val="10"/>
      <name val="Arial"/>
      <family val="2"/>
    </font>
    <font>
      <sz val="9"/>
      <name val="Arial"/>
      <family val="2"/>
    </font>
    <font>
      <sz val="8"/>
      <name val="Arial"/>
      <family val="2"/>
    </font>
    <font>
      <sz val="10"/>
      <name val="Arial"/>
      <family val="2"/>
    </font>
    <font>
      <sz val="7.5"/>
      <name val="Arial"/>
      <family val="2"/>
    </font>
    <font>
      <b/>
      <sz val="7.5"/>
      <name val="Arial"/>
      <family val="2"/>
    </font>
    <font>
      <sz val="10"/>
      <name val="Arial"/>
      <family val="2"/>
    </font>
    <font>
      <i/>
      <sz val="10"/>
      <name val="Arial"/>
      <family val="2"/>
    </font>
    <font>
      <sz val="10"/>
      <name val="Arial"/>
      <family val="2"/>
    </font>
    <font>
      <sz val="8"/>
      <color indexed="8"/>
      <name val="Arial"/>
      <family val="2"/>
    </font>
    <font>
      <b/>
      <sz val="8"/>
      <name val="Arial"/>
      <family val="2"/>
    </font>
    <font>
      <sz val="10"/>
      <name val="Arial"/>
      <family val="2"/>
    </font>
    <font>
      <u/>
      <sz val="10"/>
      <color indexed="12"/>
      <name val="Arial"/>
      <family val="2"/>
    </font>
    <font>
      <sz val="10"/>
      <color indexed="48"/>
      <name val="Arial"/>
      <family val="2"/>
    </font>
    <font>
      <sz val="10"/>
      <color theme="1"/>
      <name val="Arial"/>
      <family val="2"/>
    </font>
    <font>
      <sz val="10"/>
      <color theme="0"/>
      <name val="Arial"/>
      <family val="2"/>
    </font>
    <font>
      <b/>
      <sz val="10"/>
      <color theme="1"/>
      <name val="Arial"/>
      <family val="2"/>
    </font>
    <font>
      <u/>
      <sz val="11"/>
      <color theme="10"/>
      <name val="Calibri"/>
      <family val="2"/>
      <scheme val="minor"/>
    </font>
    <font>
      <u/>
      <sz val="10"/>
      <color theme="10"/>
      <name val="Arial"/>
      <family val="2"/>
    </font>
    <font>
      <b/>
      <sz val="10"/>
      <color theme="0"/>
      <name val="Arial"/>
      <family val="2"/>
    </font>
    <font>
      <sz val="10"/>
      <color rgb="FF000000"/>
      <name val="Arial"/>
      <family val="2"/>
    </font>
    <font>
      <b/>
      <sz val="15"/>
      <color rgb="FF000000"/>
      <name val="Arial"/>
      <family val="2"/>
    </font>
    <font>
      <sz val="8"/>
      <color theme="1"/>
      <name val="Calibri"/>
      <family val="2"/>
      <scheme val="minor"/>
    </font>
    <font>
      <sz val="8"/>
      <color rgb="FF000000"/>
      <name val="Arial"/>
      <family val="2"/>
    </font>
    <font>
      <sz val="8"/>
      <color theme="1"/>
      <name val="Arial"/>
      <family val="2"/>
    </font>
    <font>
      <b/>
      <sz val="11"/>
      <color theme="1"/>
      <name val="Calibri"/>
      <family val="2"/>
      <scheme val="minor"/>
    </font>
    <font>
      <b/>
      <sz val="10"/>
      <color rgb="FF006600"/>
      <name val="Arial"/>
      <family val="2"/>
    </font>
    <font>
      <sz val="11"/>
      <color theme="1"/>
      <name val="Arial"/>
      <family val="2"/>
    </font>
    <font>
      <sz val="9"/>
      <color theme="1"/>
      <name val="Arial"/>
      <family val="2"/>
    </font>
    <font>
      <b/>
      <sz val="10"/>
      <color rgb="FF000000"/>
      <name val="Arial"/>
      <family val="2"/>
    </font>
    <font>
      <sz val="9"/>
      <color rgb="FF000000"/>
      <name val="Arial"/>
      <family val="2"/>
    </font>
    <font>
      <sz val="9"/>
      <color theme="0"/>
      <name val="Arial"/>
      <family val="2"/>
    </font>
    <font>
      <b/>
      <sz val="10"/>
      <color rgb="FFFF0000"/>
      <name val="Arial"/>
      <family val="2"/>
    </font>
    <font>
      <sz val="7"/>
      <name val="Arial"/>
      <family val="2"/>
    </font>
    <font>
      <sz val="16"/>
      <name val="Arial"/>
      <family val="2"/>
    </font>
    <font>
      <sz val="8"/>
      <color rgb="FF00B0F0"/>
      <name val="Arial"/>
      <family val="2"/>
    </font>
    <font>
      <b/>
      <sz val="9"/>
      <color indexed="81"/>
      <name val="Segoe UI"/>
      <family val="2"/>
    </font>
    <font>
      <sz val="9"/>
      <color indexed="81"/>
      <name val="Segoe UI"/>
      <family val="2"/>
    </font>
    <font>
      <sz val="7.5"/>
      <color theme="1"/>
      <name val="Arial"/>
      <family val="2"/>
    </font>
    <font>
      <b/>
      <sz val="7.5"/>
      <color theme="1"/>
      <name val="Arial"/>
      <family val="2"/>
    </font>
    <font>
      <b/>
      <sz val="9"/>
      <color theme="1"/>
      <name val="Arial"/>
      <family val="2"/>
    </font>
    <font>
      <sz val="9"/>
      <color indexed="8"/>
      <name val="Arial"/>
      <family val="2"/>
    </font>
    <font>
      <b/>
      <sz val="9"/>
      <color rgb="FF000000"/>
      <name val="Arial"/>
      <family val="2"/>
    </font>
    <font>
      <b/>
      <sz val="8"/>
      <color indexed="8"/>
      <name val="Arial"/>
      <family val="2"/>
    </font>
    <font>
      <sz val="8"/>
      <color indexed="8"/>
      <name val="Times New Roman"/>
      <family val="2"/>
    </font>
    <font>
      <b/>
      <sz val="10"/>
      <color indexed="8"/>
      <name val="Arial"/>
      <family val="2"/>
    </font>
    <font>
      <sz val="9"/>
      <color theme="0" tint="-0.34998626667073579"/>
      <name val="Arial"/>
      <family val="2"/>
    </font>
    <font>
      <sz val="10"/>
      <color rgb="FF00B0F0"/>
      <name val="Arial"/>
      <family val="2"/>
    </font>
    <font>
      <sz val="12"/>
      <color theme="1"/>
      <name val="Arial"/>
      <family val="2"/>
    </font>
    <font>
      <sz val="11"/>
      <color theme="0"/>
      <name val="Calibri"/>
      <family val="2"/>
      <scheme val="minor"/>
    </font>
    <font>
      <sz val="8"/>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indexed="26"/>
        <bgColor indexed="64"/>
      </patternFill>
    </fill>
    <fill>
      <patternFill patternType="solid">
        <fgColor indexed="42"/>
        <bgColor indexed="64"/>
      </patternFill>
    </fill>
    <fill>
      <patternFill patternType="solid">
        <fgColor rgb="FF00B0F0"/>
        <bgColor indexed="64"/>
      </patternFill>
    </fill>
    <fill>
      <patternFill patternType="solid">
        <fgColor rgb="FFC68C52"/>
        <bgColor indexed="64"/>
      </patternFill>
    </fill>
  </fills>
  <borders count="22">
    <border>
      <left/>
      <right/>
      <top/>
      <bottom/>
      <diagonal/>
    </border>
    <border>
      <left/>
      <right/>
      <top style="hair">
        <color indexed="64"/>
      </top>
      <bottom style="hair">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28">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6" fillId="0" borderId="0"/>
    <xf numFmtId="0" fontId="6" fillId="0" borderId="0"/>
    <xf numFmtId="0" fontId="9" fillId="0" borderId="0"/>
    <xf numFmtId="0" fontId="6" fillId="0" borderId="0"/>
    <xf numFmtId="0" fontId="17" fillId="0" borderId="0"/>
    <xf numFmtId="0" fontId="11" fillId="0" borderId="0"/>
    <xf numFmtId="0" fontId="6" fillId="0" borderId="0"/>
    <xf numFmtId="0" fontId="14" fillId="0" borderId="0"/>
    <xf numFmtId="0" fontId="6" fillId="0" borderId="0"/>
    <xf numFmtId="0" fontId="17" fillId="0" borderId="0"/>
    <xf numFmtId="0" fontId="5" fillId="0" borderId="0"/>
    <xf numFmtId="0" fontId="21" fillId="0" borderId="0" applyNumberFormat="0" applyFill="0" applyBorder="0" applyAlignment="0" applyProtection="0"/>
    <xf numFmtId="0" fontId="1" fillId="0" borderId="0"/>
  </cellStyleXfs>
  <cellXfs count="363">
    <xf numFmtId="0" fontId="0" fillId="0" borderId="0" xfId="0"/>
    <xf numFmtId="0" fontId="19" fillId="0" borderId="0" xfId="0" applyFont="1"/>
    <xf numFmtId="0" fontId="23" fillId="0" borderId="0" xfId="0" applyFont="1"/>
    <xf numFmtId="0" fontId="0" fillId="0" borderId="0" xfId="0" applyBorder="1"/>
    <xf numFmtId="0" fontId="3" fillId="0" borderId="0" xfId="0" applyFont="1"/>
    <xf numFmtId="0" fontId="6" fillId="0" borderId="0" xfId="15"/>
    <xf numFmtId="0" fontId="7" fillId="0" borderId="0" xfId="15" applyFont="1"/>
    <xf numFmtId="0" fontId="23" fillId="0" borderId="0" xfId="0" quotePrefix="1" applyFont="1" applyAlignment="1">
      <alignment horizontal="left"/>
    </xf>
    <xf numFmtId="0" fontId="6" fillId="0" borderId="0" xfId="15" quotePrefix="1" applyFont="1"/>
    <xf numFmtId="0" fontId="7" fillId="0" borderId="0" xfId="15" applyFont="1" applyAlignment="1">
      <alignment vertical="top"/>
    </xf>
    <xf numFmtId="0" fontId="6" fillId="0" borderId="0" xfId="15" applyFont="1"/>
    <xf numFmtId="0" fontId="17" fillId="0" borderId="0" xfId="0" applyFont="1"/>
    <xf numFmtId="0" fontId="24" fillId="0" borderId="0" xfId="15" applyFont="1" applyAlignment="1">
      <alignment vertical="center"/>
    </xf>
    <xf numFmtId="0" fontId="6" fillId="0" borderId="0" xfId="15" applyFont="1" applyBorder="1" applyAlignment="1">
      <alignment horizontal="left" vertical="center" wrapText="1"/>
    </xf>
    <xf numFmtId="0" fontId="7" fillId="0" borderId="0" xfId="0" applyFont="1" applyAlignment="1">
      <alignment horizontal="left" vertical="top" wrapText="1"/>
    </xf>
    <xf numFmtId="0" fontId="3" fillId="0" borderId="0" xfId="0" applyFont="1" applyFill="1" applyBorder="1" applyAlignment="1">
      <alignment horizontal="left" vertical="center"/>
    </xf>
    <xf numFmtId="0" fontId="17" fillId="0" borderId="0" xfId="0" applyFont="1" applyBorder="1" applyAlignment="1">
      <alignment vertical="center"/>
    </xf>
    <xf numFmtId="4" fontId="3" fillId="0" borderId="0" xfId="0" applyNumberFormat="1" applyFont="1" applyBorder="1" applyAlignment="1">
      <alignment horizontal="left" vertical="center"/>
    </xf>
    <xf numFmtId="0" fontId="17" fillId="0" borderId="2" xfId="0" applyFont="1" applyFill="1" applyBorder="1" applyAlignment="1">
      <alignment vertical="center"/>
    </xf>
    <xf numFmtId="166" fontId="17" fillId="0" borderId="2" xfId="0" applyNumberFormat="1" applyFont="1" applyFill="1" applyBorder="1" applyAlignment="1">
      <alignment horizontal="right" vertical="center"/>
    </xf>
    <xf numFmtId="0" fontId="17" fillId="0" borderId="2" xfId="0" applyFont="1" applyFill="1" applyBorder="1" applyAlignment="1">
      <alignment vertical="center" wrapText="1"/>
    </xf>
    <xf numFmtId="0" fontId="25" fillId="0" borderId="0" xfId="0" applyFont="1"/>
    <xf numFmtId="0" fontId="26" fillId="0" borderId="0" xfId="0" applyFont="1"/>
    <xf numFmtId="0" fontId="5" fillId="0" borderId="0" xfId="0" quotePrefix="1" applyFont="1"/>
    <xf numFmtId="164" fontId="4" fillId="0" borderId="0" xfId="0" applyNumberFormat="1" applyFont="1" applyFill="1" applyBorder="1" applyAlignment="1">
      <alignment horizontal="center" vertical="center"/>
    </xf>
    <xf numFmtId="0" fontId="6" fillId="0" borderId="0" xfId="15" applyBorder="1"/>
    <xf numFmtId="0" fontId="6" fillId="0" borderId="0" xfId="15" quotePrefix="1" applyFont="1" applyFill="1" applyBorder="1" applyAlignment="1">
      <alignment horizontal="left" vertical="center" wrapText="1"/>
    </xf>
    <xf numFmtId="2" fontId="6" fillId="0" borderId="2" xfId="0" applyNumberFormat="1" applyFont="1" applyFill="1" applyBorder="1" applyAlignment="1">
      <alignment horizontal="left" vertical="center"/>
    </xf>
    <xf numFmtId="4" fontId="5" fillId="0" borderId="2" xfId="15" applyNumberFormat="1" applyFont="1" applyFill="1" applyBorder="1" applyAlignment="1">
      <alignment horizontal="left" vertical="center"/>
    </xf>
    <xf numFmtId="2" fontId="6" fillId="0" borderId="3" xfId="0" applyNumberFormat="1" applyFont="1" applyFill="1" applyBorder="1" applyAlignment="1">
      <alignment horizontal="left" vertical="center"/>
    </xf>
    <xf numFmtId="4" fontId="5" fillId="0" borderId="3" xfId="15" applyNumberFormat="1" applyFont="1" applyFill="1" applyBorder="1" applyAlignment="1">
      <alignment horizontal="left" vertical="center" wrapText="1"/>
    </xf>
    <xf numFmtId="0" fontId="3" fillId="0" borderId="0" xfId="15" applyFont="1" applyAlignment="1">
      <alignment vertical="center"/>
    </xf>
    <xf numFmtId="0" fontId="6" fillId="0" borderId="0" xfId="0" applyFont="1" applyBorder="1"/>
    <xf numFmtId="0" fontId="17" fillId="0" borderId="0" xfId="0" applyFont="1" applyBorder="1" applyAlignment="1">
      <alignment horizontal="center" vertical="center"/>
    </xf>
    <xf numFmtId="0" fontId="17" fillId="0" borderId="0" xfId="0" applyFont="1" applyBorder="1"/>
    <xf numFmtId="0" fontId="17" fillId="0" borderId="2" xfId="0" applyFont="1" applyFill="1" applyBorder="1" applyAlignment="1">
      <alignment horizontal="justify" vertical="center"/>
    </xf>
    <xf numFmtId="0" fontId="17" fillId="0" borderId="3" xfId="0" applyFont="1" applyFill="1" applyBorder="1" applyAlignment="1">
      <alignment horizontal="justify" vertical="center"/>
    </xf>
    <xf numFmtId="166" fontId="17" fillId="0" borderId="3" xfId="0" applyNumberFormat="1" applyFont="1" applyFill="1" applyBorder="1" applyAlignment="1">
      <alignment horizontal="right" vertical="center"/>
    </xf>
    <xf numFmtId="0" fontId="17" fillId="2" borderId="0" xfId="0" applyFont="1" applyFill="1" applyBorder="1" applyAlignment="1">
      <alignment horizontal="center" vertical="center"/>
    </xf>
    <xf numFmtId="0" fontId="19" fillId="0" borderId="0" xfId="0" applyFont="1" applyBorder="1"/>
    <xf numFmtId="0" fontId="17" fillId="0" borderId="3" xfId="0" applyFont="1" applyFill="1" applyBorder="1" applyAlignment="1">
      <alignment horizontal="left" vertical="center" wrapText="1"/>
    </xf>
    <xf numFmtId="0" fontId="27" fillId="0" borderId="0" xfId="0" applyFont="1" applyAlignment="1">
      <alignment horizontal="left" vertical="center"/>
    </xf>
    <xf numFmtId="0" fontId="17" fillId="0" borderId="2" xfId="0" applyFont="1" applyBorder="1" applyAlignment="1">
      <alignment horizontal="right" vertical="center"/>
    </xf>
    <xf numFmtId="0" fontId="23" fillId="0" borderId="2" xfId="0" applyFont="1" applyBorder="1" applyAlignment="1">
      <alignment horizontal="right" vertical="center"/>
    </xf>
    <xf numFmtId="0" fontId="17" fillId="0" borderId="3" xfId="0" applyFont="1" applyBorder="1" applyAlignment="1">
      <alignment horizontal="right" vertical="center"/>
    </xf>
    <xf numFmtId="0" fontId="23" fillId="0" borderId="3" xfId="0" applyFont="1" applyBorder="1" applyAlignment="1">
      <alignment horizontal="center" vertical="center"/>
    </xf>
    <xf numFmtId="0" fontId="17" fillId="0" borderId="0" xfId="0" applyFont="1" applyAlignment="1">
      <alignment vertical="center"/>
    </xf>
    <xf numFmtId="4" fontId="5" fillId="0" borderId="2" xfId="15" applyNumberFormat="1" applyFont="1" applyFill="1" applyBorder="1" applyAlignment="1">
      <alignment horizontal="left" vertical="center" wrapText="1"/>
    </xf>
    <xf numFmtId="4" fontId="5" fillId="0" borderId="4" xfId="15" applyNumberFormat="1" applyFont="1" applyFill="1" applyBorder="1" applyAlignment="1">
      <alignment horizontal="left" vertical="center" wrapText="1"/>
    </xf>
    <xf numFmtId="166" fontId="17" fillId="0" borderId="4" xfId="0" applyNumberFormat="1" applyFont="1" applyFill="1" applyBorder="1" applyAlignment="1">
      <alignment horizontal="right" vertical="center"/>
    </xf>
    <xf numFmtId="0" fontId="3" fillId="0" borderId="4" xfId="15" applyFont="1" applyBorder="1" applyAlignment="1">
      <alignment vertical="center"/>
    </xf>
    <xf numFmtId="2" fontId="17" fillId="0" borderId="2" xfId="0" applyNumberFormat="1" applyFont="1" applyFill="1" applyBorder="1" applyAlignment="1">
      <alignment horizontal="right" vertical="center"/>
    </xf>
    <xf numFmtId="166" fontId="17" fillId="0" borderId="2" xfId="0" applyNumberFormat="1" applyFont="1" applyFill="1" applyBorder="1" applyAlignment="1">
      <alignment vertical="center"/>
    </xf>
    <xf numFmtId="166" fontId="17" fillId="0" borderId="2" xfId="0" applyNumberFormat="1" applyFont="1" applyBorder="1" applyAlignment="1">
      <alignment horizontal="right" vertical="center"/>
    </xf>
    <xf numFmtId="166" fontId="17" fillId="0" borderId="3" xfId="0" applyNumberFormat="1" applyFont="1" applyBorder="1" applyAlignment="1">
      <alignment horizontal="right" vertical="center"/>
    </xf>
    <xf numFmtId="0" fontId="3" fillId="0" borderId="0" xfId="15" quotePrefix="1" applyFont="1" applyFill="1" applyBorder="1" applyAlignment="1">
      <alignment horizontal="left" vertical="center"/>
    </xf>
    <xf numFmtId="0" fontId="5" fillId="0" borderId="0" xfId="17" applyFont="1" applyFill="1"/>
    <xf numFmtId="0" fontId="5" fillId="0" borderId="0" xfId="15" applyFont="1"/>
    <xf numFmtId="0" fontId="5" fillId="0" borderId="0" xfId="17" applyFont="1" applyFill="1" applyAlignment="1">
      <alignment horizontal="left"/>
    </xf>
    <xf numFmtId="0" fontId="27" fillId="0" borderId="0" xfId="0" applyFont="1"/>
    <xf numFmtId="0" fontId="6" fillId="0" borderId="0" xfId="0" applyFont="1" applyFill="1" applyBorder="1" applyAlignment="1">
      <alignment horizontal="left" vertical="center"/>
    </xf>
    <xf numFmtId="0" fontId="6" fillId="0" borderId="0" xfId="0" applyFont="1"/>
    <xf numFmtId="0" fontId="17" fillId="0" borderId="0" xfId="0" applyFont="1" applyFill="1" applyBorder="1"/>
    <xf numFmtId="0" fontId="3" fillId="0" borderId="0" xfId="0" applyFont="1" applyFill="1" applyBorder="1"/>
    <xf numFmtId="0" fontId="2" fillId="0" borderId="0" xfId="0" applyFont="1" applyFill="1" applyBorder="1" applyAlignment="1">
      <alignment horizontal="right" vertical="top" wrapText="1"/>
    </xf>
    <xf numFmtId="0" fontId="2" fillId="0" borderId="5" xfId="0" applyFont="1" applyFill="1" applyBorder="1" applyAlignment="1">
      <alignment horizontal="right" vertical="top" wrapText="1"/>
    </xf>
    <xf numFmtId="0" fontId="27" fillId="4" borderId="0"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8" fillId="0" borderId="2" xfId="0" applyFont="1" applyBorder="1" applyAlignment="1">
      <alignment horizontal="left" vertical="center"/>
    </xf>
    <xf numFmtId="167" fontId="6" fillId="0" borderId="2" xfId="0" applyNumberFormat="1" applyFont="1" applyBorder="1" applyAlignment="1">
      <alignment horizontal="right" vertical="center"/>
    </xf>
    <xf numFmtId="0" fontId="28" fillId="0" borderId="3" xfId="0" applyFont="1" applyBorder="1" applyAlignment="1">
      <alignment horizontal="left" vertical="center"/>
    </xf>
    <xf numFmtId="167" fontId="6" fillId="0" borderId="3" xfId="0" applyNumberFormat="1" applyFont="1" applyBorder="1" applyAlignment="1">
      <alignment horizontal="right" vertical="center"/>
    </xf>
    <xf numFmtId="0" fontId="19" fillId="0" borderId="3" xfId="0" applyFont="1" applyBorder="1" applyAlignment="1">
      <alignment horizontal="left" vertical="center"/>
    </xf>
    <xf numFmtId="0" fontId="29" fillId="0" borderId="2" xfId="0" applyFont="1" applyBorder="1" applyAlignment="1">
      <alignment horizontal="left" vertical="center" wrapText="1"/>
    </xf>
    <xf numFmtId="0" fontId="6" fillId="0" borderId="0" xfId="0" applyFont="1" applyAlignment="1">
      <alignment horizontal="left" vertical="center" wrapText="1"/>
    </xf>
    <xf numFmtId="0" fontId="6" fillId="0" borderId="0" xfId="0" quotePrefix="1" applyFont="1" applyAlignment="1">
      <alignment vertical="center"/>
    </xf>
    <xf numFmtId="0" fontId="3" fillId="0" borderId="0" xfId="0" quotePrefix="1" applyFont="1" applyAlignment="1">
      <alignment vertical="center"/>
    </xf>
    <xf numFmtId="0" fontId="28" fillId="0" borderId="0" xfId="0" applyFont="1" applyAlignment="1">
      <alignment vertical="center"/>
    </xf>
    <xf numFmtId="0" fontId="0" fillId="2" borderId="0" xfId="0" applyFill="1"/>
    <xf numFmtId="0" fontId="30" fillId="2" borderId="0" xfId="0" applyFont="1" applyFill="1"/>
    <xf numFmtId="0" fontId="17" fillId="0" borderId="2" xfId="0" applyFont="1" applyBorder="1" applyAlignment="1">
      <alignment vertical="center"/>
    </xf>
    <xf numFmtId="0" fontId="17" fillId="0" borderId="3" xfId="0" applyFont="1" applyFill="1" applyBorder="1" applyAlignment="1">
      <alignment vertical="center"/>
    </xf>
    <xf numFmtId="0" fontId="17" fillId="0" borderId="3" xfId="0" applyFont="1" applyFill="1" applyBorder="1" applyAlignment="1">
      <alignment horizontal="center" vertical="center" wrapText="1"/>
    </xf>
    <xf numFmtId="0" fontId="17" fillId="0" borderId="3" xfId="0" applyFont="1" applyBorder="1" applyAlignment="1">
      <alignment vertical="center"/>
    </xf>
    <xf numFmtId="0" fontId="17" fillId="0" borderId="0" xfId="0" applyFont="1" applyFill="1" applyBorder="1" applyAlignment="1"/>
    <xf numFmtId="0" fontId="27" fillId="0" borderId="0" xfId="0" applyFont="1" applyFill="1" applyBorder="1" applyAlignment="1">
      <alignment horizontal="center" vertical="center" wrapText="1"/>
    </xf>
    <xf numFmtId="166" fontId="0" fillId="0" borderId="0" xfId="0" applyNumberFormat="1" applyFill="1" applyBorder="1" applyAlignment="1">
      <alignment horizontal="center" vertical="center"/>
    </xf>
    <xf numFmtId="0" fontId="0" fillId="2" borderId="0" xfId="0" applyFill="1" applyBorder="1"/>
    <xf numFmtId="1" fontId="17" fillId="0" borderId="2" xfId="0" applyNumberFormat="1" applyFont="1" applyBorder="1" applyAlignment="1">
      <alignment horizontal="right" vertical="center"/>
    </xf>
    <xf numFmtId="0" fontId="5" fillId="0" borderId="0" xfId="15" applyFont="1" applyAlignment="1">
      <alignment vertical="center"/>
    </xf>
    <xf numFmtId="0" fontId="31" fillId="0" borderId="0" xfId="0" applyFont="1" applyFill="1" applyBorder="1" applyAlignment="1">
      <alignment horizontal="right" vertical="center" wrapText="1"/>
    </xf>
    <xf numFmtId="166" fontId="17" fillId="0" borderId="0" xfId="0" applyNumberFormat="1" applyFont="1" applyFill="1" applyBorder="1" applyAlignment="1">
      <alignment horizontal="right" vertical="center"/>
    </xf>
    <xf numFmtId="0" fontId="6" fillId="0" borderId="0" xfId="15" applyFill="1"/>
    <xf numFmtId="0" fontId="0" fillId="0" borderId="0" xfId="0" applyFill="1"/>
    <xf numFmtId="0" fontId="17" fillId="0" borderId="0" xfId="0" applyFont="1" applyAlignment="1">
      <alignment horizontal="left" vertical="top" wrapText="1"/>
    </xf>
    <xf numFmtId="0" fontId="6" fillId="0" borderId="0" xfId="15" applyAlignment="1">
      <alignment vertical="top"/>
    </xf>
    <xf numFmtId="4" fontId="3" fillId="0" borderId="0" xfId="15" applyNumberFormat="1" applyFont="1" applyBorder="1" applyAlignment="1">
      <alignment horizontal="left" vertical="center"/>
    </xf>
    <xf numFmtId="0" fontId="6" fillId="0" borderId="0" xfId="0" applyFont="1" applyFill="1" applyAlignment="1">
      <alignment horizontal="justify" vertical="center"/>
    </xf>
    <xf numFmtId="0" fontId="3" fillId="0" borderId="0" xfId="15" applyFont="1" applyBorder="1" applyAlignment="1">
      <alignment horizontal="justify" vertical="center"/>
    </xf>
    <xf numFmtId="0" fontId="6" fillId="0" borderId="0" xfId="15" applyBorder="1" applyAlignment="1">
      <alignment horizontal="center" vertical="center"/>
    </xf>
    <xf numFmtId="164" fontId="4" fillId="0" borderId="0" xfId="15" applyNumberFormat="1" applyFont="1" applyBorder="1" applyAlignment="1">
      <alignment horizontal="center" vertical="center"/>
    </xf>
    <xf numFmtId="3" fontId="6" fillId="0" borderId="0" xfId="15" applyNumberFormat="1" applyBorder="1" applyAlignment="1">
      <alignment horizontal="center" vertical="center"/>
    </xf>
    <xf numFmtId="2" fontId="6" fillId="0" borderId="0" xfId="15" applyNumberFormat="1" applyFont="1" applyBorder="1" applyAlignment="1">
      <alignment horizontal="center" vertical="center"/>
    </xf>
    <xf numFmtId="0" fontId="6" fillId="0" borderId="0" xfId="15" quotePrefix="1" applyFont="1" applyFill="1" applyBorder="1" applyAlignment="1">
      <alignment horizontal="left" vertical="center"/>
    </xf>
    <xf numFmtId="2" fontId="0" fillId="0" borderId="0" xfId="0" applyNumberFormat="1"/>
    <xf numFmtId="4" fontId="3" fillId="5" borderId="0" xfId="0" applyNumberFormat="1" applyFont="1" applyFill="1" applyBorder="1" applyAlignment="1">
      <alignment horizontal="left" vertical="center"/>
    </xf>
    <xf numFmtId="0" fontId="32" fillId="0" borderId="0" xfId="15" applyFont="1" applyAlignment="1"/>
    <xf numFmtId="0" fontId="17" fillId="0" borderId="2" xfId="0" applyFont="1" applyBorder="1" applyAlignment="1">
      <alignment horizontal="left" vertical="center"/>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17" fillId="0" borderId="0" xfId="0" applyFont="1" applyFill="1" applyBorder="1" applyAlignment="1">
      <alignment horizontal="right" vertical="center" wrapText="1"/>
    </xf>
    <xf numFmtId="0" fontId="17" fillId="0" borderId="3" xfId="0" applyFont="1" applyFill="1" applyBorder="1" applyAlignment="1">
      <alignment horizontal="right" vertical="center" wrapText="1"/>
    </xf>
    <xf numFmtId="0" fontId="17" fillId="0" borderId="0" xfId="0" quotePrefix="1" applyFont="1" applyFill="1" applyBorder="1" applyAlignment="1">
      <alignment vertical="center"/>
    </xf>
    <xf numFmtId="0" fontId="7" fillId="0" borderId="0" xfId="15" applyFont="1" applyAlignment="1">
      <alignment horizontal="left" vertical="top" wrapText="1"/>
    </xf>
    <xf numFmtId="2" fontId="0" fillId="0" borderId="0" xfId="0" applyNumberFormat="1"/>
    <xf numFmtId="2" fontId="0" fillId="0" borderId="0" xfId="0" applyNumberFormat="1"/>
    <xf numFmtId="2" fontId="0" fillId="0" borderId="0" xfId="0" applyNumberFormat="1"/>
    <xf numFmtId="0" fontId="0" fillId="0" borderId="0" xfId="0"/>
    <xf numFmtId="2" fontId="0" fillId="0" borderId="0" xfId="0" applyNumberFormat="1"/>
    <xf numFmtId="0" fontId="22" fillId="0" borderId="0" xfId="15" applyFont="1" applyAlignment="1">
      <alignment vertical="center"/>
    </xf>
    <xf numFmtId="0" fontId="18" fillId="0" borderId="0" xfId="15" applyFont="1"/>
    <xf numFmtId="164" fontId="34" fillId="0" borderId="0" xfId="15" applyNumberFormat="1" applyFont="1" applyBorder="1" applyAlignment="1">
      <alignment horizontal="right" vertical="center"/>
    </xf>
    <xf numFmtId="0" fontId="0" fillId="0" borderId="0" xfId="0" applyNumberFormat="1"/>
    <xf numFmtId="2" fontId="16" fillId="0" borderId="0" xfId="15" applyNumberFormat="1" applyFont="1"/>
    <xf numFmtId="2" fontId="0" fillId="0" borderId="0" xfId="0" applyNumberFormat="1"/>
    <xf numFmtId="2" fontId="0" fillId="0" borderId="0" xfId="0" applyNumberFormat="1"/>
    <xf numFmtId="0" fontId="0" fillId="0" borderId="0" xfId="0" applyNumberFormat="1"/>
    <xf numFmtId="2" fontId="0" fillId="0" borderId="0" xfId="0" applyNumberFormat="1"/>
    <xf numFmtId="2" fontId="0" fillId="0" borderId="0" xfId="0" applyNumberFormat="1"/>
    <xf numFmtId="2" fontId="0" fillId="0" borderId="0" xfId="0" applyNumberFormat="1"/>
    <xf numFmtId="0" fontId="7" fillId="0" borderId="0" xfId="15" applyFont="1" applyAlignment="1">
      <alignment vertical="top" wrapText="1"/>
    </xf>
    <xf numFmtId="0" fontId="6" fillId="0" borderId="0" xfId="0" applyFont="1" applyAlignment="1">
      <alignment wrapText="1"/>
    </xf>
    <xf numFmtId="0" fontId="6" fillId="0" borderId="0" xfId="0" applyFont="1" applyAlignment="1">
      <alignment horizontal="left"/>
    </xf>
    <xf numFmtId="0" fontId="20" fillId="0" borderId="0" xfId="12" applyAlignment="1"/>
    <xf numFmtId="2" fontId="0" fillId="0" borderId="0" xfId="0" applyNumberFormat="1"/>
    <xf numFmtId="0" fontId="0" fillId="0" borderId="0" xfId="0"/>
    <xf numFmtId="2" fontId="0" fillId="0" borderId="0" xfId="0" applyNumberFormat="1"/>
    <xf numFmtId="0" fontId="7" fillId="0" borderId="0" xfId="15" applyFont="1" applyAlignment="1">
      <alignment horizontal="center" vertical="top"/>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2" fillId="0" borderId="0" xfId="0" applyFont="1" applyFill="1" applyBorder="1" applyAlignment="1">
      <alignment wrapText="1"/>
    </xf>
    <xf numFmtId="0" fontId="17" fillId="0" borderId="0" xfId="0" applyFont="1" applyFill="1" applyBorder="1" applyAlignment="1">
      <alignment vertical="center"/>
    </xf>
    <xf numFmtId="166" fontId="17" fillId="0" borderId="0" xfId="0" applyNumberFormat="1" applyFont="1" applyFill="1" applyBorder="1" applyAlignment="1">
      <alignment vertical="center"/>
    </xf>
    <xf numFmtId="0" fontId="17" fillId="0" borderId="0" xfId="0" applyFont="1" applyFill="1" applyBorder="1" applyAlignment="1">
      <alignment vertical="center" wrapText="1"/>
    </xf>
    <xf numFmtId="0" fontId="17" fillId="0" borderId="1" xfId="0" applyFont="1" applyFill="1" applyBorder="1" applyAlignment="1">
      <alignment vertical="center" wrapText="1"/>
    </xf>
    <xf numFmtId="164" fontId="34" fillId="0" borderId="0" xfId="15" applyNumberFormat="1" applyFont="1" applyFill="1" applyBorder="1" applyAlignment="1">
      <alignment horizontal="right" vertical="center"/>
    </xf>
    <xf numFmtId="166" fontId="3" fillId="0" borderId="6" xfId="0" applyNumberFormat="1" applyFont="1" applyFill="1" applyBorder="1" applyAlignment="1">
      <alignment horizontal="right" vertical="center"/>
    </xf>
    <xf numFmtId="0" fontId="17" fillId="0" borderId="2" xfId="0" applyFont="1" applyFill="1" applyBorder="1" applyAlignment="1">
      <alignment horizontal="right" vertical="center"/>
    </xf>
    <xf numFmtId="166" fontId="3" fillId="0" borderId="7" xfId="0" applyNumberFormat="1" applyFont="1" applyFill="1" applyBorder="1" applyAlignment="1">
      <alignment horizontal="right" vertical="center"/>
    </xf>
    <xf numFmtId="0" fontId="6" fillId="0" borderId="0" xfId="0" quotePrefix="1" applyFont="1" applyBorder="1" applyAlignment="1">
      <alignment horizontal="left" vertical="center"/>
    </xf>
    <xf numFmtId="0" fontId="6" fillId="0" borderId="0" xfId="0" applyFont="1" applyFill="1" applyBorder="1"/>
    <xf numFmtId="2" fontId="0" fillId="0" borderId="0" xfId="0" applyNumberFormat="1" applyFill="1" applyBorder="1" applyAlignment="1">
      <alignment horizontal="left" vertical="center"/>
    </xf>
    <xf numFmtId="0" fontId="6" fillId="0" borderId="0" xfId="15" applyFill="1" applyBorder="1"/>
    <xf numFmtId="0" fontId="6" fillId="0" borderId="0" xfId="15" applyFont="1" applyFill="1" applyBorder="1" applyAlignment="1">
      <alignment horizontal="justify" vertical="center"/>
    </xf>
    <xf numFmtId="164" fontId="4" fillId="0" borderId="0" xfId="15" applyNumberFormat="1" applyFont="1" applyFill="1" applyBorder="1" applyAlignment="1">
      <alignment horizontal="center" vertical="center"/>
    </xf>
    <xf numFmtId="4" fontId="5" fillId="0" borderId="0" xfId="15" applyNumberFormat="1" applyFont="1" applyFill="1" applyBorder="1" applyAlignment="1">
      <alignment horizontal="center" vertical="center"/>
    </xf>
    <xf numFmtId="3" fontId="6" fillId="0" borderId="0" xfId="15" applyNumberFormat="1" applyFill="1" applyBorder="1" applyAlignment="1">
      <alignment horizontal="center" vertical="center"/>
    </xf>
    <xf numFmtId="4" fontId="5" fillId="0" borderId="0" xfId="15" applyNumberFormat="1" applyFont="1" applyFill="1" applyBorder="1" applyAlignment="1">
      <alignment horizontal="center" vertical="center" wrapText="1"/>
    </xf>
    <xf numFmtId="2" fontId="0" fillId="0" borderId="0" xfId="0" applyNumberFormat="1" applyFill="1" applyBorder="1" applyAlignment="1">
      <alignment vertical="center"/>
    </xf>
    <xf numFmtId="2" fontId="6" fillId="0" borderId="0" xfId="15" applyNumberFormat="1" applyFont="1" applyFill="1" applyBorder="1" applyAlignment="1">
      <alignment horizontal="center" vertical="center"/>
    </xf>
    <xf numFmtId="0" fontId="0" fillId="0" borderId="0" xfId="0" applyFill="1" applyBorder="1" applyAlignment="1">
      <alignment horizontal="left"/>
    </xf>
    <xf numFmtId="0" fontId="6" fillId="0" borderId="0" xfId="15" quotePrefix="1" applyFill="1" applyBorder="1"/>
    <xf numFmtId="0" fontId="10" fillId="0" borderId="0" xfId="15" applyFont="1" applyFill="1" applyBorder="1"/>
    <xf numFmtId="0" fontId="0" fillId="0" borderId="0" xfId="0" applyFill="1" applyBorder="1"/>
    <xf numFmtId="0" fontId="0" fillId="0" borderId="0" xfId="0" applyNumberFormat="1" applyFill="1" applyBorder="1"/>
    <xf numFmtId="0" fontId="6" fillId="0" borderId="0" xfId="0" applyFont="1" applyBorder="1" applyAlignment="1">
      <alignment horizontal="center" vertical="center"/>
    </xf>
    <xf numFmtId="0" fontId="7" fillId="0" borderId="0" xfId="15" applyFont="1" applyAlignment="1">
      <alignment vertical="top" wrapText="1"/>
    </xf>
    <xf numFmtId="0" fontId="17" fillId="0" borderId="0" xfId="0" applyFont="1" applyAlignment="1">
      <alignment horizontal="left" vertical="top" wrapText="1"/>
    </xf>
    <xf numFmtId="0" fontId="17" fillId="0" borderId="0" xfId="0" applyFont="1" applyBorder="1" applyAlignment="1">
      <alignment horizontal="center" vertical="center"/>
    </xf>
    <xf numFmtId="4" fontId="3" fillId="0" borderId="0" xfId="0" applyNumberFormat="1" applyFont="1" applyBorder="1" applyAlignment="1">
      <alignment horizontal="left" vertical="center"/>
    </xf>
    <xf numFmtId="2" fontId="6" fillId="0" borderId="2" xfId="0" applyNumberFormat="1" applyFont="1" applyFill="1" applyBorder="1" applyAlignment="1">
      <alignment horizontal="left" vertical="center"/>
    </xf>
    <xf numFmtId="0" fontId="7" fillId="0" borderId="0" xfId="15" applyFont="1" applyAlignment="1">
      <alignment vertical="top" wrapText="1"/>
    </xf>
    <xf numFmtId="0" fontId="6" fillId="0" borderId="0" xfId="15" applyAlignment="1">
      <alignment vertical="top"/>
    </xf>
    <xf numFmtId="0" fontId="6" fillId="0" borderId="0" xfId="15" applyFont="1" applyAlignment="1">
      <alignment vertical="top" wrapText="1"/>
    </xf>
    <xf numFmtId="0" fontId="6" fillId="0" borderId="10" xfId="23" applyFont="1" applyBorder="1" applyAlignment="1">
      <alignment horizontal="center"/>
    </xf>
    <xf numFmtId="0" fontId="17" fillId="0" borderId="11" xfId="24" applyBorder="1"/>
    <xf numFmtId="0" fontId="6" fillId="0" borderId="9" xfId="23" applyFont="1" applyBorder="1"/>
    <xf numFmtId="0" fontId="6" fillId="0" borderId="10" xfId="23" applyFont="1" applyBorder="1"/>
    <xf numFmtId="0" fontId="6" fillId="0" borderId="12" xfId="23" applyFont="1" applyBorder="1"/>
    <xf numFmtId="0" fontId="35" fillId="0" borderId="13" xfId="23" applyFont="1" applyBorder="1" applyAlignment="1">
      <alignment horizontal="right" wrapText="1"/>
    </xf>
    <xf numFmtId="0" fontId="6" fillId="0" borderId="12" xfId="23" applyFont="1" applyFill="1" applyBorder="1" applyAlignment="1">
      <alignment horizontal="left" wrapText="1"/>
    </xf>
    <xf numFmtId="0" fontId="6" fillId="0" borderId="14" xfId="23" applyFont="1" applyFill="1" applyBorder="1" applyAlignment="1">
      <alignment horizontal="left" wrapText="1"/>
    </xf>
    <xf numFmtId="0" fontId="17" fillId="0" borderId="0" xfId="24"/>
    <xf numFmtId="0" fontId="36" fillId="0" borderId="13" xfId="23" applyFont="1" applyFill="1" applyBorder="1"/>
    <xf numFmtId="0" fontId="36" fillId="0" borderId="14" xfId="23" applyFont="1" applyFill="1" applyBorder="1"/>
    <xf numFmtId="0" fontId="36" fillId="0" borderId="15" xfId="23" applyFont="1" applyBorder="1"/>
    <xf numFmtId="49" fontId="36" fillId="0" borderId="16" xfId="23" applyNumberFormat="1" applyFont="1" applyBorder="1"/>
    <xf numFmtId="0" fontId="6" fillId="0" borderId="17" xfId="23" applyFont="1" applyBorder="1"/>
    <xf numFmtId="0" fontId="37" fillId="0" borderId="15" xfId="23" applyFont="1" applyBorder="1"/>
    <xf numFmtId="0" fontId="6" fillId="6" borderId="17" xfId="23" applyNumberFormat="1" applyFont="1" applyFill="1" applyBorder="1" applyAlignment="1">
      <alignment horizontal="left" vertical="center" wrapText="1"/>
    </xf>
    <xf numFmtId="0" fontId="6" fillId="0" borderId="0" xfId="23" applyFont="1" applyFill="1" applyBorder="1"/>
    <xf numFmtId="0" fontId="6" fillId="0" borderId="0" xfId="23" applyFont="1" applyFill="1" applyBorder="1" applyAlignment="1">
      <alignment wrapText="1"/>
    </xf>
    <xf numFmtId="0" fontId="6" fillId="0" borderId="15" xfId="23" applyFont="1" applyFill="1" applyBorder="1"/>
    <xf numFmtId="0" fontId="17" fillId="0" borderId="0" xfId="24" applyFill="1" applyBorder="1"/>
    <xf numFmtId="0" fontId="37" fillId="0" borderId="0" xfId="23" applyFont="1" applyBorder="1"/>
    <xf numFmtId="0" fontId="5" fillId="0" borderId="17" xfId="25" applyFont="1" applyFill="1" applyBorder="1"/>
    <xf numFmtId="0" fontId="38" fillId="0" borderId="0" xfId="25" applyFont="1" applyFill="1" applyBorder="1"/>
    <xf numFmtId="0" fontId="6" fillId="0" borderId="18" xfId="23" applyFont="1" applyBorder="1"/>
    <xf numFmtId="0" fontId="37" fillId="0" borderId="19" xfId="23" applyFont="1" applyBorder="1"/>
    <xf numFmtId="1" fontId="5" fillId="7" borderId="12" xfId="25" applyNumberFormat="1" applyFont="1" applyFill="1" applyBorder="1" applyAlignment="1">
      <alignment wrapText="1"/>
    </xf>
    <xf numFmtId="1" fontId="5" fillId="7" borderId="14" xfId="25" applyNumberFormat="1" applyFont="1" applyFill="1" applyBorder="1" applyAlignment="1">
      <alignment wrapText="1"/>
    </xf>
    <xf numFmtId="0" fontId="5" fillId="8" borderId="20" xfId="25" applyFont="1" applyFill="1" applyBorder="1"/>
    <xf numFmtId="0" fontId="5" fillId="8" borderId="19" xfId="25" applyFont="1" applyFill="1" applyBorder="1"/>
    <xf numFmtId="0" fontId="17" fillId="0" borderId="17" xfId="24" applyBorder="1"/>
    <xf numFmtId="0" fontId="17" fillId="0" borderId="15" xfId="24" applyBorder="1"/>
    <xf numFmtId="0" fontId="17" fillId="0" borderId="18" xfId="24" applyBorder="1"/>
    <xf numFmtId="0" fontId="17" fillId="0" borderId="19" xfId="24" applyBorder="1"/>
    <xf numFmtId="0" fontId="6" fillId="0" borderId="0" xfId="24" applyFont="1"/>
    <xf numFmtId="0" fontId="6" fillId="0" borderId="0" xfId="26" applyFont="1"/>
    <xf numFmtId="49" fontId="36" fillId="0" borderId="21" xfId="23" applyNumberFormat="1" applyFont="1" applyBorder="1"/>
    <xf numFmtId="49" fontId="36" fillId="0" borderId="0" xfId="23" applyNumberFormat="1" applyFont="1" applyBorder="1"/>
    <xf numFmtId="0" fontId="6" fillId="0" borderId="15" xfId="23" applyFont="1" applyFill="1" applyBorder="1" applyAlignment="1">
      <alignment wrapText="1"/>
    </xf>
    <xf numFmtId="0" fontId="6" fillId="6" borderId="18" xfId="23" applyNumberFormat="1" applyFont="1" applyFill="1" applyBorder="1" applyAlignment="1">
      <alignment horizontal="left" vertical="center" wrapText="1"/>
    </xf>
    <xf numFmtId="0" fontId="6" fillId="0" borderId="20" xfId="27" applyFont="1" applyFill="1" applyBorder="1" applyAlignment="1">
      <alignment vertical="center" wrapText="1"/>
    </xf>
    <xf numFmtId="0" fontId="6" fillId="0" borderId="20" xfId="23" applyFont="1" applyFill="1" applyBorder="1" applyAlignment="1">
      <alignment wrapText="1"/>
    </xf>
    <xf numFmtId="0" fontId="6" fillId="0" borderId="19" xfId="23" applyFont="1" applyFill="1" applyBorder="1"/>
    <xf numFmtId="0" fontId="6" fillId="0" borderId="0" xfId="24" applyFont="1" applyFill="1"/>
    <xf numFmtId="0" fontId="6" fillId="0" borderId="20" xfId="23" applyFont="1" applyFill="1" applyBorder="1"/>
    <xf numFmtId="0" fontId="6" fillId="0" borderId="0" xfId="24" applyFont="1" applyFill="1" applyAlignment="1">
      <alignment wrapText="1"/>
    </xf>
    <xf numFmtId="0" fontId="17" fillId="0" borderId="0" xfId="24" applyAlignment="1">
      <alignment wrapText="1"/>
    </xf>
    <xf numFmtId="0" fontId="6" fillId="0" borderId="0" xfId="27" applyFont="1" applyFill="1" applyBorder="1" applyAlignment="1">
      <alignment vertical="top" wrapText="1"/>
    </xf>
    <xf numFmtId="0" fontId="6" fillId="0" borderId="0" xfId="23" applyFont="1" applyBorder="1"/>
    <xf numFmtId="0" fontId="6" fillId="0" borderId="0" xfId="24" applyFont="1" applyFill="1" applyBorder="1"/>
    <xf numFmtId="0" fontId="6" fillId="0" borderId="0" xfId="24" applyFont="1" applyFill="1" applyBorder="1" applyAlignment="1">
      <alignment wrapText="1"/>
    </xf>
    <xf numFmtId="0" fontId="17" fillId="0" borderId="15" xfId="24" applyFont="1" applyFill="1" applyBorder="1"/>
    <xf numFmtId="49" fontId="6" fillId="0" borderId="0" xfId="23" applyNumberFormat="1" applyFont="1" applyFill="1" applyBorder="1" applyAlignment="1">
      <alignment wrapText="1"/>
    </xf>
    <xf numFmtId="0" fontId="17" fillId="0" borderId="0" xfId="24" applyFont="1" applyFill="1"/>
    <xf numFmtId="0" fontId="17" fillId="0" borderId="0" xfId="24" applyBorder="1"/>
    <xf numFmtId="0" fontId="17" fillId="0" borderId="0" xfId="24" applyFont="1" applyFill="1" applyBorder="1"/>
    <xf numFmtId="0" fontId="17" fillId="0" borderId="0" xfId="24" applyFont="1"/>
    <xf numFmtId="0" fontId="17" fillId="0" borderId="0" xfId="24" applyFont="1" applyBorder="1" applyAlignment="1"/>
    <xf numFmtId="0" fontId="41" fillId="0" borderId="0" xfId="0" applyFont="1"/>
    <xf numFmtId="0" fontId="42" fillId="0" borderId="0" xfId="0" applyFont="1"/>
    <xf numFmtId="0" fontId="17" fillId="0" borderId="0" xfId="0" applyFont="1" applyAlignment="1">
      <alignment vertical="top" wrapText="1"/>
    </xf>
    <xf numFmtId="0" fontId="17" fillId="0" borderId="0" xfId="0" applyFont="1" applyAlignment="1">
      <alignment vertical="top"/>
    </xf>
    <xf numFmtId="0" fontId="31" fillId="0" borderId="0" xfId="0" applyFont="1"/>
    <xf numFmtId="0" fontId="43" fillId="0" borderId="0" xfId="0" applyFont="1"/>
    <xf numFmtId="0" fontId="6" fillId="6" borderId="13" xfId="23" applyNumberFormat="1" applyFont="1" applyFill="1" applyBorder="1" applyAlignment="1">
      <alignment horizontal="left" vertical="center" wrapText="1"/>
    </xf>
    <xf numFmtId="0" fontId="23" fillId="0" borderId="2" xfId="0" applyFont="1" applyBorder="1" applyAlignment="1">
      <alignment vertical="center" wrapText="1"/>
    </xf>
    <xf numFmtId="0" fontId="23" fillId="0" borderId="4" xfId="0" applyFont="1" applyBorder="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left" vertical="center" wrapText="1"/>
    </xf>
    <xf numFmtId="0" fontId="31" fillId="0" borderId="0" xfId="0" applyFont="1" applyBorder="1" applyAlignment="1">
      <alignment vertical="center" wrapText="1"/>
    </xf>
    <xf numFmtId="0" fontId="23" fillId="0" borderId="0" xfId="15" applyFont="1" applyAlignment="1"/>
    <xf numFmtId="0" fontId="32" fillId="0" borderId="0" xfId="0" quotePrefix="1" applyFont="1" applyAlignment="1">
      <alignment horizontal="left"/>
    </xf>
    <xf numFmtId="0" fontId="2" fillId="0" borderId="0" xfId="15" applyFont="1"/>
    <xf numFmtId="0" fontId="23" fillId="0" borderId="0" xfId="0" applyFont="1" applyAlignment="1"/>
    <xf numFmtId="0" fontId="29" fillId="0" borderId="2" xfId="0" quotePrefix="1" applyFont="1" applyFill="1" applyBorder="1" applyAlignment="1">
      <alignment horizontal="left" vertical="center" wrapText="1"/>
    </xf>
    <xf numFmtId="0" fontId="6" fillId="9" borderId="0" xfId="0" applyFont="1" applyFill="1"/>
    <xf numFmtId="0" fontId="27" fillId="0" borderId="0" xfId="0" applyFont="1" applyFill="1" applyBorder="1" applyAlignment="1"/>
    <xf numFmtId="0" fontId="17" fillId="0" borderId="0" xfId="0" quotePrefix="1" applyFont="1" applyAlignment="1">
      <alignment vertical="top"/>
    </xf>
    <xf numFmtId="0" fontId="44" fillId="0" borderId="0" xfId="0" applyFont="1" applyFill="1" applyBorder="1" applyAlignment="1">
      <alignment horizontal="right" vertical="top" wrapText="1"/>
    </xf>
    <xf numFmtId="0" fontId="33" fillId="0" borderId="0" xfId="0" applyFont="1"/>
    <xf numFmtId="0" fontId="45" fillId="0" borderId="0" xfId="0" applyFont="1"/>
    <xf numFmtId="0" fontId="27" fillId="0" borderId="0" xfId="0" applyFont="1" applyFill="1"/>
    <xf numFmtId="0" fontId="27" fillId="0" borderId="0" xfId="0" quotePrefix="1" applyFont="1" applyFill="1"/>
    <xf numFmtId="2" fontId="3" fillId="0" borderId="4" xfId="0" applyNumberFormat="1" applyFont="1" applyFill="1" applyBorder="1" applyAlignment="1">
      <alignment horizontal="left" vertical="center"/>
    </xf>
    <xf numFmtId="0" fontId="27" fillId="0" borderId="0" xfId="15" applyFont="1"/>
    <xf numFmtId="2" fontId="6" fillId="0" borderId="0" xfId="0" applyNumberFormat="1" applyFont="1" applyFill="1" applyBorder="1" applyAlignment="1">
      <alignment vertical="center"/>
    </xf>
    <xf numFmtId="2" fontId="6" fillId="0" borderId="2" xfId="0" applyNumberFormat="1" applyFont="1" applyFill="1" applyBorder="1" applyAlignment="1">
      <alignment vertical="center"/>
    </xf>
    <xf numFmtId="0" fontId="6" fillId="0" borderId="12" xfId="15" quotePrefix="1" applyFont="1" applyFill="1" applyBorder="1" applyAlignment="1">
      <alignment horizontal="left" vertical="center" wrapText="1"/>
    </xf>
    <xf numFmtId="0" fontId="6" fillId="0" borderId="12" xfId="15" applyFont="1" applyBorder="1" applyAlignment="1">
      <alignment vertical="center"/>
    </xf>
    <xf numFmtId="0" fontId="6" fillId="0" borderId="0" xfId="23" quotePrefix="1" applyFont="1" applyFill="1" applyBorder="1"/>
    <xf numFmtId="0" fontId="19" fillId="0" borderId="0" xfId="0" applyFont="1" applyFill="1" applyBorder="1"/>
    <xf numFmtId="0" fontId="12" fillId="0" borderId="0" xfId="0" applyFont="1" applyAlignment="1">
      <alignment horizontal="left" vertical="center"/>
    </xf>
    <xf numFmtId="0" fontId="2" fillId="0" borderId="0" xfId="0" applyFont="1" applyFill="1" applyBorder="1"/>
    <xf numFmtId="0" fontId="23" fillId="0" borderId="2" xfId="0" applyFont="1" applyBorder="1" applyAlignment="1">
      <alignment vertical="center"/>
    </xf>
    <xf numFmtId="0" fontId="23" fillId="0" borderId="0" xfId="0" applyFont="1" applyBorder="1" applyAlignment="1">
      <alignment vertical="center"/>
    </xf>
    <xf numFmtId="0" fontId="33" fillId="0" borderId="3" xfId="0"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left" vertical="center"/>
    </xf>
    <xf numFmtId="0" fontId="29" fillId="0" borderId="2" xfId="0" applyFont="1" applyFill="1" applyBorder="1" applyAlignment="1">
      <alignment horizontal="left" vertical="center" wrapText="1"/>
    </xf>
    <xf numFmtId="0" fontId="5" fillId="0" borderId="0" xfId="0" applyFont="1"/>
    <xf numFmtId="0" fontId="31" fillId="0" borderId="0" xfId="0" applyFont="1" applyFill="1" applyBorder="1" applyAlignment="1">
      <alignment horizontal="right" vertical="top" wrapText="1"/>
    </xf>
    <xf numFmtId="0" fontId="23" fillId="0" borderId="0" xfId="0" applyFont="1" applyAlignment="1">
      <alignment horizontal="left" vertical="center" readingOrder="1"/>
    </xf>
    <xf numFmtId="0" fontId="32" fillId="0" borderId="0" xfId="0" applyFont="1" applyAlignment="1">
      <alignment horizontal="left" vertical="center" readingOrder="1"/>
    </xf>
    <xf numFmtId="0" fontId="17" fillId="0" borderId="2" xfId="0" applyFont="1" applyFill="1" applyBorder="1" applyAlignment="1">
      <alignment horizontal="left" vertical="top" wrapText="1"/>
    </xf>
    <xf numFmtId="0" fontId="12" fillId="0" borderId="0" xfId="0" applyFont="1" applyFill="1"/>
    <xf numFmtId="2" fontId="6" fillId="0" borderId="0" xfId="0" applyNumberFormat="1" applyFont="1" applyFill="1" applyBorder="1" applyAlignment="1">
      <alignment vertical="center" wrapText="1"/>
    </xf>
    <xf numFmtId="2" fontId="6" fillId="0" borderId="2" xfId="0" applyNumberFormat="1" applyFont="1" applyFill="1" applyBorder="1" applyAlignment="1">
      <alignment vertical="center" wrapText="1"/>
    </xf>
    <xf numFmtId="0" fontId="2" fillId="0" borderId="3" xfId="0" applyFont="1" applyFill="1" applyBorder="1" applyAlignment="1">
      <alignment horizontal="left" vertical="center" wrapText="1"/>
    </xf>
    <xf numFmtId="0" fontId="27" fillId="9" borderId="0" xfId="0" applyFont="1" applyFill="1" applyAlignment="1">
      <alignment horizontal="left" vertical="center"/>
    </xf>
    <xf numFmtId="0" fontId="27" fillId="0" borderId="3" xfId="0" applyFont="1" applyBorder="1" applyAlignment="1">
      <alignment vertical="center" wrapText="1"/>
    </xf>
    <xf numFmtId="0" fontId="23" fillId="0" borderId="3" xfId="0" applyFont="1" applyBorder="1" applyAlignment="1">
      <alignment vertical="center" wrapText="1"/>
    </xf>
    <xf numFmtId="0" fontId="2" fillId="0" borderId="2" xfId="0" applyFont="1" applyBorder="1" applyAlignment="1">
      <alignment horizontal="right" vertical="center"/>
    </xf>
    <xf numFmtId="0" fontId="44" fillId="0" borderId="3" xfId="0" applyFont="1" applyBorder="1" applyAlignment="1">
      <alignment horizontal="center" vertical="center"/>
    </xf>
    <xf numFmtId="0" fontId="31" fillId="9" borderId="0" xfId="0" applyFont="1" applyFill="1"/>
    <xf numFmtId="0" fontId="33" fillId="9" borderId="0" xfId="0" applyFont="1" applyFill="1"/>
    <xf numFmtId="0" fontId="23" fillId="9" borderId="0" xfId="0" applyFont="1" applyFill="1" applyAlignment="1">
      <alignment horizontal="left" vertical="center" readingOrder="1"/>
    </xf>
    <xf numFmtId="0" fontId="8" fillId="0" borderId="0" xfId="15" applyFont="1" applyAlignment="1">
      <alignment vertical="top"/>
    </xf>
    <xf numFmtId="0" fontId="17" fillId="9" borderId="0" xfId="0" applyFont="1" applyFill="1" applyBorder="1" applyAlignment="1">
      <alignment vertical="center"/>
    </xf>
    <xf numFmtId="0" fontId="6" fillId="0" borderId="0" xfId="0" applyNumberFormat="1" applyFont="1" applyBorder="1" applyAlignment="1">
      <alignment horizontal="right" vertical="center"/>
    </xf>
    <xf numFmtId="0" fontId="49" fillId="2" borderId="0" xfId="0" applyNumberFormat="1" applyFont="1" applyFill="1" applyBorder="1" applyAlignment="1">
      <alignment horizontal="center" vertical="center"/>
    </xf>
    <xf numFmtId="14" fontId="49" fillId="2" borderId="0" xfId="0" applyNumberFormat="1" applyFont="1" applyFill="1" applyBorder="1" applyAlignment="1">
      <alignment horizontal="center" vertical="center"/>
    </xf>
    <xf numFmtId="4" fontId="3" fillId="0" borderId="0" xfId="15" applyNumberFormat="1" applyFont="1" applyBorder="1" applyAlignment="1">
      <alignment vertical="center"/>
    </xf>
    <xf numFmtId="0" fontId="17" fillId="9" borderId="0" xfId="0" applyFont="1" applyFill="1" applyBorder="1"/>
    <xf numFmtId="0" fontId="5" fillId="0" borderId="17" xfId="23" applyFont="1" applyBorder="1"/>
    <xf numFmtId="0" fontId="5" fillId="0" borderId="15" xfId="23" applyFont="1" applyBorder="1"/>
    <xf numFmtId="0" fontId="5" fillId="0" borderId="18" xfId="23" applyFont="1" applyBorder="1"/>
    <xf numFmtId="0" fontId="5" fillId="0" borderId="19" xfId="23" applyFont="1" applyBorder="1"/>
    <xf numFmtId="0" fontId="50" fillId="0" borderId="11" xfId="24" applyFont="1" applyBorder="1"/>
    <xf numFmtId="0" fontId="6" fillId="0" borderId="13" xfId="15" applyBorder="1"/>
    <xf numFmtId="0" fontId="6" fillId="0" borderId="12" xfId="15" applyBorder="1"/>
    <xf numFmtId="0" fontId="6" fillId="0" borderId="14" xfId="15" applyBorder="1"/>
    <xf numFmtId="0" fontId="6" fillId="0" borderId="17" xfId="15" applyBorder="1"/>
    <xf numFmtId="0" fontId="6" fillId="0" borderId="15" xfId="15" applyBorder="1"/>
    <xf numFmtId="0" fontId="7" fillId="0" borderId="0" xfId="15" applyFont="1" applyBorder="1" applyAlignment="1">
      <alignment vertical="top"/>
    </xf>
    <xf numFmtId="0" fontId="6" fillId="0" borderId="18" xfId="15" applyBorder="1"/>
    <xf numFmtId="0" fontId="6" fillId="0" borderId="20" xfId="15" applyBorder="1"/>
    <xf numFmtId="0" fontId="6" fillId="0" borderId="19" xfId="15" applyBorder="1"/>
    <xf numFmtId="0" fontId="27" fillId="0" borderId="0" xfId="0" applyFont="1" applyAlignment="1">
      <alignment wrapText="1"/>
    </xf>
    <xf numFmtId="0" fontId="17" fillId="0" borderId="0" xfId="0" applyFont="1" applyFill="1" applyAlignment="1">
      <alignment vertical="top" wrapText="1"/>
    </xf>
    <xf numFmtId="0" fontId="6" fillId="9" borderId="0" xfId="15" quotePrefix="1" applyFont="1" applyFill="1" applyBorder="1" applyAlignment="1">
      <alignment horizontal="left" vertical="center"/>
    </xf>
    <xf numFmtId="0" fontId="26" fillId="9" borderId="0" xfId="0" applyFont="1" applyFill="1"/>
    <xf numFmtId="0" fontId="27" fillId="9" borderId="0" xfId="0" applyFont="1" applyFill="1"/>
    <xf numFmtId="0" fontId="6" fillId="6" borderId="17" xfId="21" applyNumberFormat="1" applyFont="1" applyFill="1" applyBorder="1" applyAlignment="1">
      <alignment horizontal="left" vertical="center" wrapText="1"/>
    </xf>
    <xf numFmtId="0" fontId="0" fillId="0" borderId="0" xfId="0" applyFont="1" applyAlignment="1"/>
    <xf numFmtId="0" fontId="0" fillId="0" borderId="15" xfId="0" applyFont="1" applyBorder="1" applyAlignment="1"/>
    <xf numFmtId="0" fontId="51" fillId="5" borderId="0" xfId="0" applyFont="1" applyFill="1"/>
    <xf numFmtId="0" fontId="17" fillId="5" borderId="0" xfId="0" applyFont="1" applyFill="1"/>
    <xf numFmtId="0" fontId="6" fillId="10" borderId="0" xfId="15" applyFill="1"/>
    <xf numFmtId="0" fontId="6" fillId="4" borderId="0" xfId="15" applyFill="1"/>
    <xf numFmtId="4" fontId="5" fillId="0" borderId="0" xfId="15" applyNumberFormat="1" applyFont="1" applyFill="1" applyBorder="1" applyAlignment="1">
      <alignment horizontal="left" vertical="center" wrapText="1"/>
    </xf>
    <xf numFmtId="2" fontId="17" fillId="0" borderId="1" xfId="0" applyNumberFormat="1" applyFont="1" applyFill="1" applyBorder="1" applyAlignment="1">
      <alignment vertical="center" wrapText="1"/>
    </xf>
    <xf numFmtId="0" fontId="6" fillId="0" borderId="0" xfId="0" applyFont="1" applyAlignment="1">
      <alignment horizontal="left" vertical="center" wrapText="1"/>
    </xf>
    <xf numFmtId="166" fontId="17" fillId="0" borderId="1" xfId="0" applyNumberFormat="1" applyFont="1" applyFill="1" applyBorder="1" applyAlignment="1">
      <alignment vertical="center" wrapText="1"/>
    </xf>
    <xf numFmtId="0" fontId="19" fillId="0" borderId="2" xfId="0" applyFont="1" applyBorder="1" applyAlignment="1">
      <alignment horizontal="left" vertical="center"/>
    </xf>
    <xf numFmtId="0" fontId="6" fillId="0" borderId="0" xfId="0" applyFont="1" applyAlignment="1">
      <alignment horizontal="left" vertical="center" wrapText="1"/>
    </xf>
    <xf numFmtId="0" fontId="6" fillId="0" borderId="0" xfId="0" applyFont="1" applyBorder="1" applyAlignment="1">
      <alignment horizontal="center" vertical="center"/>
    </xf>
    <xf numFmtId="0" fontId="19" fillId="0" borderId="2" xfId="0" applyFont="1" applyBorder="1" applyAlignment="1">
      <alignment vertical="center"/>
    </xf>
    <xf numFmtId="4" fontId="22" fillId="5" borderId="0" xfId="0" applyNumberFormat="1" applyFont="1" applyFill="1" applyBorder="1" applyAlignment="1">
      <alignment horizontal="left" vertical="center"/>
    </xf>
    <xf numFmtId="164" fontId="34" fillId="5" borderId="0" xfId="0" applyNumberFormat="1" applyFont="1" applyFill="1" applyBorder="1" applyAlignment="1">
      <alignment horizontal="center" vertical="center"/>
    </xf>
    <xf numFmtId="0" fontId="52" fillId="5" borderId="0" xfId="0" applyFont="1" applyFill="1"/>
    <xf numFmtId="0" fontId="6" fillId="0" borderId="0" xfId="0" applyFont="1" applyBorder="1" applyAlignment="1">
      <alignment horizontal="center" vertical="center"/>
    </xf>
    <xf numFmtId="0" fontId="0" fillId="0" borderId="0" xfId="0" applyFill="1" applyAlignment="1">
      <alignment vertical="center"/>
    </xf>
    <xf numFmtId="166" fontId="17" fillId="0" borderId="3" xfId="0" applyNumberFormat="1" applyFont="1" applyFill="1" applyBorder="1" applyAlignment="1">
      <alignment horizontal="right" vertical="center" wrapText="1"/>
    </xf>
    <xf numFmtId="166" fontId="17" fillId="0" borderId="3" xfId="0" applyNumberFormat="1" applyFont="1" applyBorder="1" applyAlignment="1">
      <alignment vertical="center"/>
    </xf>
    <xf numFmtId="0" fontId="6" fillId="0" borderId="0" xfId="0" applyFont="1" applyAlignment="1">
      <alignment horizontal="left" vertical="center" wrapText="1"/>
    </xf>
    <xf numFmtId="0" fontId="6" fillId="0" borderId="0" xfId="0" applyFont="1" applyBorder="1" applyAlignment="1">
      <alignment horizontal="center" vertical="center"/>
    </xf>
    <xf numFmtId="0" fontId="19" fillId="0" borderId="8" xfId="0" applyFont="1" applyFill="1" applyBorder="1" applyAlignment="1">
      <alignment horizontal="center" vertical="center" wrapText="1"/>
    </xf>
    <xf numFmtId="0" fontId="0" fillId="3" borderId="0" xfId="0" applyFill="1"/>
    <xf numFmtId="0" fontId="23" fillId="0" borderId="0" xfId="0" applyFont="1" applyBorder="1" applyAlignment="1">
      <alignment horizontal="center" vertical="center"/>
    </xf>
    <xf numFmtId="168" fontId="34" fillId="0" borderId="0" xfId="0" applyNumberFormat="1"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165" fontId="17" fillId="0" borderId="0" xfId="0" applyNumberFormat="1" applyFont="1" applyBorder="1" applyAlignment="1">
      <alignment horizontal="right" vertical="center"/>
    </xf>
    <xf numFmtId="4" fontId="3" fillId="0" borderId="0" xfId="0" applyNumberFormat="1" applyFont="1" applyBorder="1" applyAlignment="1">
      <alignment horizontal="left" vertical="center"/>
    </xf>
    <xf numFmtId="165" fontId="17" fillId="0" borderId="0" xfId="0" applyNumberFormat="1" applyFont="1" applyBorder="1" applyAlignment="1">
      <alignment horizontal="center" vertical="center"/>
    </xf>
    <xf numFmtId="0" fontId="6" fillId="0" borderId="0" xfId="0" applyFont="1" applyFill="1" applyBorder="1" applyAlignment="1">
      <alignment horizontal="justify" vertical="center"/>
    </xf>
    <xf numFmtId="4" fontId="3" fillId="0" borderId="0" xfId="15" applyNumberFormat="1" applyFont="1" applyFill="1" applyBorder="1" applyAlignment="1">
      <alignment horizontal="left" vertical="center"/>
    </xf>
    <xf numFmtId="0" fontId="3" fillId="0" borderId="0" xfId="15" applyFont="1" applyFill="1" applyBorder="1" applyAlignment="1">
      <alignment horizontal="justify" vertical="center"/>
    </xf>
    <xf numFmtId="0" fontId="6" fillId="0" borderId="0" xfId="15" applyFont="1" applyFill="1" applyBorder="1" applyAlignment="1">
      <alignment horizontal="justify" vertical="center"/>
    </xf>
    <xf numFmtId="0" fontId="23" fillId="0" borderId="0" xfId="0" applyFont="1" applyBorder="1" applyAlignment="1">
      <alignment horizontal="left" vertical="center" wrapText="1"/>
    </xf>
    <xf numFmtId="0" fontId="6" fillId="0" borderId="0" xfId="15" applyFill="1" applyBorder="1" applyAlignment="1">
      <alignment horizontal="center" vertical="center"/>
    </xf>
    <xf numFmtId="165" fontId="6" fillId="0" borderId="0" xfId="15" applyNumberFormat="1" applyFill="1" applyBorder="1" applyAlignment="1">
      <alignment horizontal="center" vertical="center"/>
    </xf>
    <xf numFmtId="0" fontId="7" fillId="0" borderId="0" xfId="15" applyFont="1" applyAlignment="1">
      <alignment horizontal="left" vertical="top" wrapText="1"/>
    </xf>
    <xf numFmtId="0" fontId="6" fillId="0" borderId="9" xfId="23" applyFont="1" applyBorder="1" applyAlignment="1">
      <alignment horizontal="center"/>
    </xf>
    <xf numFmtId="0" fontId="6" fillId="0" borderId="10" xfId="23" applyFont="1" applyBorder="1" applyAlignment="1">
      <alignment horizontal="center"/>
    </xf>
    <xf numFmtId="0" fontId="17" fillId="0" borderId="13" xfId="24" applyBorder="1" applyAlignment="1">
      <alignment horizontal="center"/>
    </xf>
    <xf numFmtId="0" fontId="17" fillId="0" borderId="14" xfId="24" applyBorder="1" applyAlignment="1">
      <alignment horizontal="center"/>
    </xf>
    <xf numFmtId="4" fontId="3" fillId="0" borderId="0" xfId="15" applyNumberFormat="1" applyFont="1" applyBorder="1" applyAlignment="1">
      <alignment horizontal="left" vertical="center"/>
    </xf>
  </cellXfs>
  <cellStyles count="28">
    <cellStyle name="Hyperlink 2" xfId="1" xr:uid="{00000000-0005-0000-0000-000000000000}"/>
    <cellStyle name="Hyperlink 3" xfId="2" xr:uid="{00000000-0005-0000-0000-000001000000}"/>
    <cellStyle name="Komma 2" xfId="3" xr:uid="{00000000-0005-0000-0000-000002000000}"/>
    <cellStyle name="Komma 2 2" xfId="4" xr:uid="{00000000-0005-0000-0000-000003000000}"/>
    <cellStyle name="Komma 2 3" xfId="5" xr:uid="{00000000-0005-0000-0000-000004000000}"/>
    <cellStyle name="Komma 3" xfId="6" xr:uid="{00000000-0005-0000-0000-000005000000}"/>
    <cellStyle name="Komma 3 2" xfId="7" xr:uid="{00000000-0005-0000-0000-000006000000}"/>
    <cellStyle name="Komma 3 3" xfId="8" xr:uid="{00000000-0005-0000-0000-000007000000}"/>
    <cellStyle name="Komma 4" xfId="9" xr:uid="{00000000-0005-0000-0000-000008000000}"/>
    <cellStyle name="Komma 4 2" xfId="10" xr:uid="{00000000-0005-0000-0000-000009000000}"/>
    <cellStyle name="Komma 4 3" xfId="11" xr:uid="{00000000-0005-0000-0000-00000A000000}"/>
    <cellStyle name="Link" xfId="12" builtinId="8"/>
    <cellStyle name="Link 2" xfId="13" xr:uid="{00000000-0005-0000-0000-00000C000000}"/>
    <cellStyle name="Link 3" xfId="14" xr:uid="{00000000-0005-0000-0000-00000D000000}"/>
    <cellStyle name="Link 3 2" xfId="26" xr:uid="{00000000-0005-0000-0000-00000E000000}"/>
    <cellStyle name="Standard" xfId="0" builtinId="0"/>
    <cellStyle name="Standard 2" xfId="15" xr:uid="{00000000-0005-0000-0000-000010000000}"/>
    <cellStyle name="Standard 2 2" xfId="16" xr:uid="{00000000-0005-0000-0000-000011000000}"/>
    <cellStyle name="Standard 3" xfId="17" xr:uid="{00000000-0005-0000-0000-000012000000}"/>
    <cellStyle name="Standard 3 2" xfId="18" xr:uid="{00000000-0005-0000-0000-000013000000}"/>
    <cellStyle name="Standard 3 3" xfId="19" xr:uid="{00000000-0005-0000-0000-000014000000}"/>
    <cellStyle name="Standard 4" xfId="20" xr:uid="{00000000-0005-0000-0000-000015000000}"/>
    <cellStyle name="Standard 4 2" xfId="21" xr:uid="{00000000-0005-0000-0000-000016000000}"/>
    <cellStyle name="Standard 4 2 3" xfId="23" xr:uid="{00000000-0005-0000-0000-000017000000}"/>
    <cellStyle name="Standard 5" xfId="22" xr:uid="{00000000-0005-0000-0000-000018000000}"/>
    <cellStyle name="Standard 6" xfId="27" xr:uid="{00000000-0005-0000-0000-000019000000}"/>
    <cellStyle name="Standard 7 2" xfId="24" xr:uid="{00000000-0005-0000-0000-00001A000000}"/>
    <cellStyle name="Standard_Volumes" xfId="25" xr:uid="{00000000-0005-0000-0000-00001B000000}"/>
  </cellStyles>
  <dxfs count="6">
    <dxf>
      <font>
        <b/>
        <i val="0"/>
        <strike val="0"/>
      </font>
      <fill>
        <patternFill>
          <bgColor theme="6" tint="0.39994506668294322"/>
        </patternFill>
      </fill>
    </dxf>
    <dxf>
      <font>
        <b/>
        <i val="0"/>
        <strike val="0"/>
      </font>
      <fill>
        <patternFill>
          <bgColor theme="6" tint="0.39994506668294322"/>
        </patternFill>
      </fill>
    </dxf>
    <dxf>
      <font>
        <b/>
        <i val="0"/>
        <strike val="0"/>
      </font>
      <fill>
        <patternFill>
          <bgColor theme="6" tint="0.39994506668294322"/>
        </patternFill>
      </fill>
    </dxf>
    <dxf>
      <font>
        <b/>
        <i val="0"/>
        <strike val="0"/>
      </font>
      <fill>
        <patternFill>
          <bgColor theme="6" tint="0.39994506668294322"/>
        </patternFill>
      </fill>
    </dxf>
    <dxf>
      <font>
        <b/>
        <i val="0"/>
        <strike val="0"/>
      </font>
      <fill>
        <patternFill>
          <bgColor theme="6" tint="0.39994506668294322"/>
        </patternFill>
      </fill>
    </dxf>
    <dxf>
      <font>
        <b/>
        <i val="0"/>
        <strike val="0"/>
      </font>
      <fill>
        <patternFill>
          <bgColor theme="6" tint="0.39994506668294322"/>
        </patternFill>
      </fill>
    </dxf>
  </dxfs>
  <tableStyles count="0" defaultTableStyle="TableStyleMedium9" defaultPivotStyle="PivotStyleLight16"/>
  <colors>
    <mruColors>
      <color rgb="FFC68C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7034120734913E-2"/>
          <c:y val="0.29395877974269607"/>
          <c:w val="0.89388413948256473"/>
          <c:h val="0.53467854223140143"/>
        </c:manualLayout>
      </c:layout>
      <c:lineChart>
        <c:grouping val="standard"/>
        <c:varyColors val="0"/>
        <c:ser>
          <c:idx val="4"/>
          <c:order val="0"/>
          <c:tx>
            <c:strRef>
              <c:f>'1 Sammelstelle - Jahr'!$A$18</c:f>
              <c:strCache>
                <c:ptCount val="1"/>
                <c:pt idx="0">
                  <c:v>Körnermais</c:v>
                </c:pt>
              </c:strCache>
            </c:strRef>
          </c:tx>
          <c:spPr>
            <a:ln w="12700">
              <a:solidFill>
                <a:schemeClr val="accent1">
                  <a:lumMod val="40000"/>
                  <a:lumOff val="60000"/>
                </a:schemeClr>
              </a:solidFill>
            </a:ln>
          </c:spPr>
          <c:marker>
            <c:symbol val="circle"/>
            <c:size val="5"/>
            <c:spPr>
              <a:solidFill>
                <a:schemeClr val="accent1">
                  <a:lumMod val="40000"/>
                  <a:lumOff val="60000"/>
                </a:schemeClr>
              </a:solidFill>
              <a:ln>
                <a:solidFill>
                  <a:schemeClr val="accent1">
                    <a:lumMod val="40000"/>
                    <a:lumOff val="60000"/>
                  </a:schemeClr>
                </a:solidFill>
              </a:ln>
            </c:spPr>
          </c:marker>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 Sammelstelle - Jahr'!$G$13:$V$13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'1 Sammelstelle - Jahr'!$G$18:$V$18</c:f>
              <c:numCache>
                <c:formatCode>#,##0.0</c:formatCode>
                <c:ptCount val="16"/>
                <c:pt idx="0">
                  <c:v>42.019493664147511</c:v>
                </c:pt>
                <c:pt idx="1">
                  <c:v>40.143346223890212</c:v>
                </c:pt>
                <c:pt idx="2">
                  <c:v>36.503592437421304</c:v>
                </c:pt>
                <c:pt idx="3">
                  <c:v>36.874889277713564</c:v>
                </c:pt>
                <c:pt idx="4">
                  <c:v>36.710059631392951</c:v>
                </c:pt>
                <c:pt idx="5">
                  <c:v>37.749947054963854</c:v>
                </c:pt>
                <c:pt idx="6">
                  <c:v>38.204837256780941</c:v>
                </c:pt>
                <c:pt idx="7">
                  <c:v>37.229999999999997</c:v>
                </c:pt>
                <c:pt idx="8">
                  <c:v>37.562409203824885</c:v>
                </c:pt>
                <c:pt idx="9">
                  <c:v>37.298897754687943</c:v>
                </c:pt>
                <c:pt idx="10">
                  <c:v>37.020594426619702</c:v>
                </c:pt>
                <c:pt idx="11">
                  <c:v>37.828829142409703</c:v>
                </c:pt>
                <c:pt idx="12">
                  <c:v>37.077238494149299</c:v>
                </c:pt>
                <c:pt idx="13">
                  <c:v>34</c:v>
                </c:pt>
                <c:pt idx="14">
                  <c:v>37.111056900000001</c:v>
                </c:pt>
                <c:pt idx="15" formatCode="0.0">
                  <c:v>39.154200000000003</c:v>
                </c:pt>
              </c:numCache>
            </c:numRef>
          </c:val>
          <c:smooth val="0"/>
          <c:extLst>
            <c:ext xmlns:c16="http://schemas.microsoft.com/office/drawing/2014/chart" uri="{C3380CC4-5D6E-409C-BE32-E72D297353CC}">
              <c16:uniqueId val="{00000000-C2F8-4A59-A421-0078FE716986}"/>
            </c:ext>
          </c:extLst>
        </c:ser>
        <c:ser>
          <c:idx val="0"/>
          <c:order val="1"/>
          <c:tx>
            <c:strRef>
              <c:f>'1 Sammelstelle - Jahr'!$A$14</c:f>
              <c:strCache>
                <c:ptCount val="1"/>
                <c:pt idx="0">
                  <c:v>Futterweizen</c:v>
                </c:pt>
              </c:strCache>
            </c:strRef>
          </c:tx>
          <c:spPr>
            <a:ln w="12700" cap="rnd">
              <a:solidFill>
                <a:schemeClr val="accent1"/>
              </a:solidFill>
              <a:round/>
            </a:ln>
            <a:effectLst/>
          </c:spPr>
          <c:marker>
            <c:symbol val="circle"/>
            <c:size val="5"/>
            <c:spPr>
              <a:solidFill>
                <a:schemeClr val="accent1"/>
              </a:solidFill>
              <a:ln w="9525">
                <a:solidFill>
                  <a:schemeClr val="accent1"/>
                </a:solidFill>
              </a:ln>
              <a:effectLst/>
            </c:spPr>
          </c:marker>
          <c:cat>
            <c:numRef>
              <c:f>'1 Sammelstelle - Jahr'!$G$13:$V$13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'1 Sammelstelle - Jahr'!$G$14:$V$14</c:f>
              <c:numCache>
                <c:formatCode>#,##0.0</c:formatCode>
                <c:ptCount val="16"/>
                <c:pt idx="0">
                  <c:v>40.31738423279279</c:v>
                </c:pt>
                <c:pt idx="1">
                  <c:v>39.905156490663067</c:v>
                </c:pt>
                <c:pt idx="2">
                  <c:v>35.859949467975113</c:v>
                </c:pt>
                <c:pt idx="3">
                  <c:v>36.581154378077883</c:v>
                </c:pt>
                <c:pt idx="4">
                  <c:v>36.133280903661884</c:v>
                </c:pt>
                <c:pt idx="5">
                  <c:v>37.05266257183289</c:v>
                </c:pt>
                <c:pt idx="6">
                  <c:v>37.167689823412644</c:v>
                </c:pt>
                <c:pt idx="7">
                  <c:v>36.479999999999997</c:v>
                </c:pt>
                <c:pt idx="8">
                  <c:v>36.043041491947015</c:v>
                </c:pt>
                <c:pt idx="9">
                  <c:v>36.064576051391107</c:v>
                </c:pt>
                <c:pt idx="10">
                  <c:v>36.296770781209503</c:v>
                </c:pt>
                <c:pt idx="11">
                  <c:v>36.976667022657999</c:v>
                </c:pt>
                <c:pt idx="12">
                  <c:v>37.0042779246495</c:v>
                </c:pt>
                <c:pt idx="13">
                  <c:v>34</c:v>
                </c:pt>
                <c:pt idx="14">
                  <c:v>36.982289899999998</c:v>
                </c:pt>
                <c:pt idx="15" formatCode="0.0">
                  <c:v>39.373600000000003</c:v>
                </c:pt>
              </c:numCache>
            </c:numRef>
          </c:val>
          <c:smooth val="0"/>
          <c:extLst>
            <c:ext xmlns:c16="http://schemas.microsoft.com/office/drawing/2014/chart" uri="{C3380CC4-5D6E-409C-BE32-E72D297353CC}">
              <c16:uniqueId val="{00000001-C2F8-4A59-A421-0078FE716986}"/>
            </c:ext>
          </c:extLst>
        </c:ser>
        <c:ser>
          <c:idx val="1"/>
          <c:order val="2"/>
          <c:tx>
            <c:strRef>
              <c:f>'1 Sammelstelle - Jahr'!$A$15</c:f>
              <c:strCache>
                <c:ptCount val="1"/>
                <c:pt idx="0">
                  <c:v>Futtergerste</c:v>
                </c:pt>
              </c:strCache>
            </c:strRef>
          </c:tx>
          <c:spPr>
            <a:ln w="12700"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 Sammelstelle - Jahr'!$G$13:$V$13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'1 Sammelstelle - Jahr'!$G$15:$V$15</c:f>
              <c:numCache>
                <c:formatCode>#,##0.0</c:formatCode>
                <c:ptCount val="16"/>
                <c:pt idx="0">
                  <c:v>38.350458990204061</c:v>
                </c:pt>
                <c:pt idx="1">
                  <c:v>37.750773885446932</c:v>
                </c:pt>
                <c:pt idx="2">
                  <c:v>34.421638564303052</c:v>
                </c:pt>
                <c:pt idx="3">
                  <c:v>34.426605064943807</c:v>
                </c:pt>
                <c:pt idx="4">
                  <c:v>34.008360771665707</c:v>
                </c:pt>
                <c:pt idx="5">
                  <c:v>35.069736475248781</c:v>
                </c:pt>
                <c:pt idx="6">
                  <c:v>34.868674967233382</c:v>
                </c:pt>
                <c:pt idx="7">
                  <c:v>34.520000000000003</c:v>
                </c:pt>
                <c:pt idx="8">
                  <c:v>34.05168850077488</c:v>
                </c:pt>
                <c:pt idx="9">
                  <c:v>33.821098159461101</c:v>
                </c:pt>
                <c:pt idx="10">
                  <c:v>34.336664615385601</c:v>
                </c:pt>
                <c:pt idx="11">
                  <c:v>34.125713343748203</c:v>
                </c:pt>
                <c:pt idx="12">
                  <c:v>34.203041713666998</c:v>
                </c:pt>
                <c:pt idx="13">
                  <c:v>28.5</c:v>
                </c:pt>
                <c:pt idx="14">
                  <c:v>34.434949000000003</c:v>
                </c:pt>
                <c:pt idx="15" formatCode="0.0">
                  <c:v>36.275599999999997</c:v>
                </c:pt>
              </c:numCache>
            </c:numRef>
          </c:val>
          <c:smooth val="0"/>
          <c:extLst>
            <c:ext xmlns:c16="http://schemas.microsoft.com/office/drawing/2014/chart" uri="{C3380CC4-5D6E-409C-BE32-E72D297353CC}">
              <c16:uniqueId val="{00000002-C2F8-4A59-A421-0078FE716986}"/>
            </c:ext>
          </c:extLst>
        </c:ser>
        <c:ser>
          <c:idx val="3"/>
          <c:order val="3"/>
          <c:tx>
            <c:strRef>
              <c:f>'1 Sammelstelle - Jahr'!$A$17</c:f>
              <c:strCache>
                <c:ptCount val="1"/>
                <c:pt idx="0">
                  <c:v>Triticale</c:v>
                </c:pt>
              </c:strCache>
            </c:strRef>
          </c:tx>
          <c:spPr>
            <a:ln w="12700" cap="rnd">
              <a:solidFill>
                <a:schemeClr val="tx1">
                  <a:lumMod val="75000"/>
                  <a:lumOff val="25000"/>
                </a:schemeClr>
              </a:solidFill>
              <a:round/>
            </a:ln>
            <a:effectLst/>
          </c:spPr>
          <c:marker>
            <c:symbol val="circle"/>
            <c:size val="5"/>
            <c:spPr>
              <a:solidFill>
                <a:schemeClr val="tx1">
                  <a:lumMod val="85000"/>
                  <a:lumOff val="15000"/>
                </a:schemeClr>
              </a:solidFill>
              <a:ln w="9525">
                <a:solidFill>
                  <a:schemeClr val="tx1">
                    <a:lumMod val="75000"/>
                    <a:lumOff val="25000"/>
                  </a:schemeClr>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 Sammelstelle - Jahr'!$G$13:$V$13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'1 Sammelstelle - Jahr'!$G$17:$V$17</c:f>
              <c:numCache>
                <c:formatCode>#,##0.0</c:formatCode>
                <c:ptCount val="16"/>
                <c:pt idx="0">
                  <c:v>38.669977723512694</c:v>
                </c:pt>
                <c:pt idx="1">
                  <c:v>36.841507616477905</c:v>
                </c:pt>
                <c:pt idx="2">
                  <c:v>33.981266075700901</c:v>
                </c:pt>
                <c:pt idx="3">
                  <c:v>34.229090352629861</c:v>
                </c:pt>
                <c:pt idx="4">
                  <c:v>33.750488411264385</c:v>
                </c:pt>
                <c:pt idx="5">
                  <c:v>34.756797249318701</c:v>
                </c:pt>
                <c:pt idx="6">
                  <c:v>34.437804472929521</c:v>
                </c:pt>
                <c:pt idx="7">
                  <c:v>34.369999999999997</c:v>
                </c:pt>
                <c:pt idx="8">
                  <c:v>33.554458496597981</c:v>
                </c:pt>
                <c:pt idx="9">
                  <c:v>33.665194471604551</c:v>
                </c:pt>
                <c:pt idx="10">
                  <c:v>33.7864398546321</c:v>
                </c:pt>
                <c:pt idx="11">
                  <c:v>33.268799667391498</c:v>
                </c:pt>
                <c:pt idx="12">
                  <c:v>33.825029083658599</c:v>
                </c:pt>
                <c:pt idx="13">
                  <c:v>28.5</c:v>
                </c:pt>
                <c:pt idx="14">
                  <c:v>33.978061599999997</c:v>
                </c:pt>
                <c:pt idx="15" formatCode="0.0">
                  <c:v>37.738900000000001</c:v>
                </c:pt>
              </c:numCache>
            </c:numRef>
          </c:val>
          <c:smooth val="0"/>
          <c:extLst>
            <c:ext xmlns:c16="http://schemas.microsoft.com/office/drawing/2014/chart" uri="{C3380CC4-5D6E-409C-BE32-E72D297353CC}">
              <c16:uniqueId val="{00000003-C2F8-4A59-A421-0078FE716986}"/>
            </c:ext>
          </c:extLst>
        </c:ser>
        <c:ser>
          <c:idx val="2"/>
          <c:order val="4"/>
          <c:tx>
            <c:strRef>
              <c:f>'1 Sammelstelle - Jahr'!$A$16</c:f>
              <c:strCache>
                <c:ptCount val="1"/>
                <c:pt idx="0">
                  <c:v>Futterhafer</c:v>
                </c:pt>
              </c:strCache>
            </c:strRef>
          </c:tx>
          <c:spPr>
            <a:ln w="1270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 Sammelstelle - Jahr'!$G$13:$V$13</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'1 Sammelstelle - Jahr'!$G$16:$V$16</c:f>
              <c:numCache>
                <c:formatCode>#,##0.0</c:formatCode>
                <c:ptCount val="16"/>
                <c:pt idx="0">
                  <c:v>35.176719091511082</c:v>
                </c:pt>
                <c:pt idx="1">
                  <c:v>34.416578936666696</c:v>
                </c:pt>
                <c:pt idx="2">
                  <c:v>29.501907030651108</c:v>
                </c:pt>
                <c:pt idx="3">
                  <c:v>30.756455848278044</c:v>
                </c:pt>
                <c:pt idx="4">
                  <c:v>29.92346877210398</c:v>
                </c:pt>
                <c:pt idx="5">
                  <c:v>30.34</c:v>
                </c:pt>
                <c:pt idx="6">
                  <c:v>31.617429809358743</c:v>
                </c:pt>
                <c:pt idx="7">
                  <c:v>30.01</c:v>
                </c:pt>
                <c:pt idx="8">
                  <c:v>29.297462277736486</c:v>
                </c:pt>
                <c:pt idx="9">
                  <c:v>28.96547768939184</c:v>
                </c:pt>
                <c:pt idx="10">
                  <c:v>29.513672937533599</c:v>
                </c:pt>
                <c:pt idx="11">
                  <c:v>29.611423920543199</c:v>
                </c:pt>
                <c:pt idx="12">
                  <c:v>29.7008205185153</c:v>
                </c:pt>
                <c:pt idx="13">
                  <c:v>24.5</c:v>
                </c:pt>
                <c:pt idx="14">
                  <c:v>30.3971932</c:v>
                </c:pt>
                <c:pt idx="15" formatCode="0.0">
                  <c:v>32.659199999999998</c:v>
                </c:pt>
              </c:numCache>
            </c:numRef>
          </c:val>
          <c:smooth val="0"/>
          <c:extLst>
            <c:ext xmlns:c16="http://schemas.microsoft.com/office/drawing/2014/chart" uri="{C3380CC4-5D6E-409C-BE32-E72D297353CC}">
              <c16:uniqueId val="{00000004-C2F8-4A59-A421-0078FE716986}"/>
            </c:ext>
          </c:extLst>
        </c:ser>
        <c:dLbls>
          <c:showLegendKey val="0"/>
          <c:showVal val="0"/>
          <c:showCatName val="0"/>
          <c:showSerName val="0"/>
          <c:showPercent val="0"/>
          <c:showBubbleSize val="0"/>
        </c:dLbls>
        <c:marker val="1"/>
        <c:smooth val="0"/>
        <c:axId val="695543888"/>
        <c:axId val="1"/>
      </c:lineChart>
      <c:catAx>
        <c:axId val="69554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in val="23"/>
        </c:scaling>
        <c:delete val="1"/>
        <c:axPos val="l"/>
        <c:numFmt formatCode="#,##0.0" sourceLinked="1"/>
        <c:majorTickMark val="out"/>
        <c:minorTickMark val="none"/>
        <c:tickLblPos val="nextTo"/>
        <c:crossAx val="695543888"/>
        <c:crosses val="autoZero"/>
        <c:crossBetween val="between"/>
      </c:valAx>
      <c:spPr>
        <a:noFill/>
        <a:ln w="25400">
          <a:noFill/>
        </a:ln>
      </c:spPr>
    </c:plotArea>
    <c:legend>
      <c:legendPos val="r"/>
      <c:layout>
        <c:manualLayout>
          <c:xMode val="edge"/>
          <c:yMode val="edge"/>
          <c:x val="0.67078825347758886"/>
          <c:y val="4.3175057663246641E-2"/>
          <c:w val="0.25708397733127253"/>
          <c:h val="0.2568095654709828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022608980093778E-2"/>
          <c:y val="0.14805160487447933"/>
          <c:w val="0.96057258623655406"/>
          <c:h val="0.67637050238850005"/>
        </c:manualLayout>
      </c:layout>
      <c:lineChart>
        <c:grouping val="standard"/>
        <c:varyColors val="0"/>
        <c:ser>
          <c:idx val="0"/>
          <c:order val="0"/>
          <c:tx>
            <c:strRef>
              <c:f>'2 franko Mühle - Monat'!$A$15</c:f>
              <c:strCache>
                <c:ptCount val="1"/>
                <c:pt idx="0">
                  <c:v>Futterweizen</c:v>
                </c:pt>
              </c:strCache>
            </c:strRef>
          </c:tx>
          <c:spPr>
            <a:ln w="12700"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3.5084992004150883E-2"/>
                  <c:y val="-3.3338757770584447E-2"/>
                </c:manualLayout>
              </c:layout>
              <c:spPr>
                <a:noFill/>
                <a:ln>
                  <a:noFill/>
                </a:ln>
                <a:effectLst/>
              </c:spPr>
              <c:txPr>
                <a:bodyPr wrap="square" lIns="38100" tIns="19050" rIns="38100" bIns="19050" anchor="ctr">
                  <a:noAutofit/>
                </a:bodyPr>
                <a:lstStyle/>
                <a:p>
                  <a:pPr>
                    <a:defRPr sz="1100">
                      <a:latin typeface="Arial" panose="020B0604020202020204" pitchFamily="34" charset="0"/>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2.5174506324916572E-2"/>
                      <c:h val="4.8844118992078189E-2"/>
                    </c:manualLayout>
                  </c15:layout>
                </c:ext>
                <c:ext xmlns:c16="http://schemas.microsoft.com/office/drawing/2014/chart" uri="{C3380CC4-5D6E-409C-BE32-E72D297353CC}">
                  <c16:uniqueId val="{0000000F-8BCE-4D83-90EA-6AF7EDCD08D8}"/>
                </c:ext>
              </c:extLst>
            </c:dLbl>
            <c:dLbl>
              <c:idx val="2"/>
              <c:layout>
                <c:manualLayout>
                  <c:x val="-2.4509663564781674E-2"/>
                  <c:y val="2.8151545393804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D4-42E3-9F9C-F292816A4A8B}"/>
                </c:ext>
              </c:extLst>
            </c:dLbl>
            <c:dLbl>
              <c:idx val="5"/>
              <c:layout>
                <c:manualLayout>
                  <c:x val="-3.0952760897973226E-2"/>
                  <c:y val="-5.9098333709611414E-2"/>
                </c:manualLayout>
              </c:layout>
              <c:spPr>
                <a:noFill/>
                <a:ln>
                  <a:noFill/>
                </a:ln>
                <a:effectLst/>
              </c:spPr>
              <c:txPr>
                <a:bodyPr wrap="square" lIns="38100" tIns="19050" rIns="38100" bIns="19050" anchor="ctr">
                  <a:noAutofit/>
                </a:bodyPr>
                <a:lstStyle/>
                <a:p>
                  <a:pPr>
                    <a:defRPr sz="1100">
                      <a:latin typeface="Arial" panose="020B0604020202020204" pitchFamily="34" charset="0"/>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4.2621704328777807E-2"/>
                      <c:h val="4.8844118992078189E-2"/>
                    </c:manualLayout>
                  </c15:layout>
                </c:ext>
                <c:ext xmlns:c16="http://schemas.microsoft.com/office/drawing/2014/chart" uri="{C3380CC4-5D6E-409C-BE32-E72D297353CC}">
                  <c16:uniqueId val="{00000007-8BCE-4D83-90EA-6AF7EDCD08D8}"/>
                </c:ext>
              </c:extLst>
            </c:dLbl>
            <c:dLbl>
              <c:idx val="6"/>
              <c:layout>
                <c:manualLayout>
                  <c:x val="-1.2958720131976915E-2"/>
                  <c:y val="-6.4602083202338192E-2"/>
                </c:manualLayout>
              </c:layout>
              <c:spPr>
                <a:noFill/>
                <a:ln>
                  <a:noFill/>
                </a:ln>
                <a:effectLst/>
              </c:spPr>
              <c:txPr>
                <a:bodyPr wrap="square" lIns="38100" tIns="19050" rIns="38100" bIns="19050" anchor="ctr">
                  <a:noAutofit/>
                </a:bodyPr>
                <a:lstStyle/>
                <a:p>
                  <a:pPr>
                    <a:defRPr sz="1100">
                      <a:latin typeface="Arial" panose="020B0604020202020204" pitchFamily="34" charset="0"/>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2.5174506324916572E-2"/>
                      <c:h val="3.6955083943296475E-2"/>
                    </c:manualLayout>
                  </c15:layout>
                </c:ext>
                <c:ext xmlns:c16="http://schemas.microsoft.com/office/drawing/2014/chart" uri="{C3380CC4-5D6E-409C-BE32-E72D297353CC}">
                  <c16:uniqueId val="{00000000-5EFB-40D1-995E-8A3CC7E18081}"/>
                </c:ext>
              </c:extLst>
            </c:dLbl>
            <c:dLbl>
              <c:idx val="11"/>
              <c:layout>
                <c:manualLayout>
                  <c:x val="-2.4468228095691859E-2"/>
                  <c:y val="-5.01815574230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E5-4637-85F6-84CE370F4166}"/>
                </c:ext>
              </c:extLst>
            </c:dLbl>
            <c:dLbl>
              <c:idx val="16"/>
              <c:layout>
                <c:manualLayout>
                  <c:x val="-2.0646572044736446E-2"/>
                  <c:y val="-2.2440475642534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06-4405-98DB-B4B716F35160}"/>
                </c:ext>
              </c:extLst>
            </c:dLbl>
            <c:dLbl>
              <c:idx val="23"/>
              <c:layout>
                <c:manualLayout>
                  <c:x val="-2.1769916648957964E-2"/>
                  <c:y val="2.808792331478779E-2"/>
                </c:manualLayout>
              </c:layout>
              <c:spPr>
                <a:noFill/>
                <a:ln>
                  <a:noFill/>
                </a:ln>
                <a:effectLst/>
              </c:spPr>
              <c:txPr>
                <a:bodyPr wrap="square" lIns="38100" tIns="19050" rIns="38100" bIns="19050" anchor="ctr">
                  <a:noAutofit/>
                </a:bodyPr>
                <a:lstStyle/>
                <a:p>
                  <a:pPr>
                    <a:defRPr sz="1100">
                      <a:latin typeface="Arial" panose="020B0604020202020204" pitchFamily="34" charset="0"/>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3.3438968537271886E-2"/>
                      <c:h val="4.4881107309150951E-2"/>
                    </c:manualLayout>
                  </c15:layout>
                </c:ext>
                <c:ext xmlns:c16="http://schemas.microsoft.com/office/drawing/2014/chart" uri="{C3380CC4-5D6E-409C-BE32-E72D297353CC}">
                  <c16:uniqueId val="{0000000D-8BCE-4D83-90EA-6AF7EDCD08D8}"/>
                </c:ext>
              </c:extLst>
            </c:dLbl>
            <c:spPr>
              <a:noFill/>
              <a:ln>
                <a:noFill/>
              </a:ln>
              <a:effectLst/>
            </c:spPr>
            <c:txPr>
              <a:bodyPr wrap="square" lIns="38100" tIns="19050" rIns="38100" bIns="19050" anchor="ctr">
                <a:spAutoFit/>
              </a:bodyPr>
              <a:lstStyle/>
              <a:p>
                <a:pPr>
                  <a:defRPr sz="11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franko Mühle - Monat'!$DX$14:$EU$14</c:f>
              <c:strCache>
                <c:ptCount val="24"/>
                <c:pt idx="0">
                  <c:v>01 2022</c:v>
                </c:pt>
                <c:pt idx="1">
                  <c:v>2 2022</c:v>
                </c:pt>
                <c:pt idx="2">
                  <c:v>3 2022</c:v>
                </c:pt>
                <c:pt idx="3">
                  <c:v>4 2022</c:v>
                </c:pt>
                <c:pt idx="4">
                  <c:v>5 2022</c:v>
                </c:pt>
                <c:pt idx="5">
                  <c:v>6 2022</c:v>
                </c:pt>
                <c:pt idx="6">
                  <c:v>7 2022</c:v>
                </c:pt>
                <c:pt idx="7">
                  <c:v>8 2022</c:v>
                </c:pt>
                <c:pt idx="8">
                  <c:v>9 2022</c:v>
                </c:pt>
                <c:pt idx="9">
                  <c:v>10 2022</c:v>
                </c:pt>
                <c:pt idx="10">
                  <c:v>11 2022</c:v>
                </c:pt>
                <c:pt idx="11">
                  <c:v>12 2022</c:v>
                </c:pt>
                <c:pt idx="12">
                  <c:v>01 2023</c:v>
                </c:pt>
                <c:pt idx="13">
                  <c:v>02 2023</c:v>
                </c:pt>
                <c:pt idx="14">
                  <c:v>03 2023</c:v>
                </c:pt>
                <c:pt idx="15">
                  <c:v>4 2023</c:v>
                </c:pt>
                <c:pt idx="16">
                  <c:v>5 2023</c:v>
                </c:pt>
                <c:pt idx="17">
                  <c:v>6 2023</c:v>
                </c:pt>
                <c:pt idx="18">
                  <c:v>7 2023</c:v>
                </c:pt>
                <c:pt idx="19">
                  <c:v>8 2023</c:v>
                </c:pt>
                <c:pt idx="20">
                  <c:v>9 2023</c:v>
                </c:pt>
                <c:pt idx="21">
                  <c:v>10 2023</c:v>
                </c:pt>
                <c:pt idx="22">
                  <c:v>11 2023</c:v>
                </c:pt>
                <c:pt idx="23">
                  <c:v>12 2023</c:v>
                </c:pt>
              </c:strCache>
            </c:strRef>
          </c:cat>
          <c:val>
            <c:numRef>
              <c:f>'2 franko Mühle - Monat'!$DX$15:$EU$15</c:f>
              <c:numCache>
                <c:formatCode>0.0</c:formatCode>
                <c:ptCount val="24"/>
                <c:pt idx="0">
                  <c:v>39.180114587459897</c:v>
                </c:pt>
                <c:pt idx="1">
                  <c:v>40.475379517526001</c:v>
                </c:pt>
                <c:pt idx="2">
                  <c:v>40.519504954896597</c:v>
                </c:pt>
                <c:pt idx="3">
                  <c:v>40.741418550184598</c:v>
                </c:pt>
                <c:pt idx="4">
                  <c:v>41.219911662471098</c:v>
                </c:pt>
                <c:pt idx="5">
                  <c:v>41.477456123202799</c:v>
                </c:pt>
                <c:pt idx="6">
                  <c:v>40.8672429139367</c:v>
                </c:pt>
                <c:pt idx="7">
                  <c:v>41.541418135830597</c:v>
                </c:pt>
                <c:pt idx="8">
                  <c:v>41.291425314255001</c:v>
                </c:pt>
                <c:pt idx="9">
                  <c:v>41.2</c:v>
                </c:pt>
                <c:pt idx="10">
                  <c:v>41.2</c:v>
                </c:pt>
                <c:pt idx="11">
                  <c:v>39.1</c:v>
                </c:pt>
                <c:pt idx="12">
                  <c:v>38.817482278262403</c:v>
                </c:pt>
                <c:pt idx="13">
                  <c:v>38.6903567262585</c:v>
                </c:pt>
                <c:pt idx="14">
                  <c:v>38.518085572996497</c:v>
                </c:pt>
                <c:pt idx="15">
                  <c:v>38.103894727955499</c:v>
                </c:pt>
                <c:pt idx="16">
                  <c:v>38.115457194133697</c:v>
                </c:pt>
                <c:pt idx="17">
                  <c:v>38.637324638251698</c:v>
                </c:pt>
                <c:pt idx="18">
                  <c:v>39.377399061523299</c:v>
                </c:pt>
                <c:pt idx="19">
                  <c:v>39.917008013363102</c:v>
                </c:pt>
                <c:pt idx="20">
                  <c:v>39.855153134449999</c:v>
                </c:pt>
                <c:pt idx="21">
                  <c:v>40.387492762446499</c:v>
                </c:pt>
                <c:pt idx="22">
                  <c:v>39.092609623685</c:v>
                </c:pt>
                <c:pt idx="23">
                  <c:v>38.436800910408898</c:v>
                </c:pt>
              </c:numCache>
            </c:numRef>
          </c:val>
          <c:smooth val="0"/>
          <c:extLst>
            <c:ext xmlns:c16="http://schemas.microsoft.com/office/drawing/2014/chart" uri="{C3380CC4-5D6E-409C-BE32-E72D297353CC}">
              <c16:uniqueId val="{00000000-515A-44B4-B61E-C54297E286EA}"/>
            </c:ext>
          </c:extLst>
        </c:ser>
        <c:ser>
          <c:idx val="2"/>
          <c:order val="1"/>
          <c:tx>
            <c:strRef>
              <c:f>'2 franko Mühle - Monat'!$A$17</c:f>
              <c:strCache>
                <c:ptCount val="1"/>
                <c:pt idx="0">
                  <c:v>Körnermais</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9525" cap="rnd">
                <a:solidFill>
                  <a:schemeClr val="tx1">
                    <a:lumMod val="65000"/>
                    <a:lumOff val="35000"/>
                  </a:schemeClr>
                </a:solidFill>
              </a:ln>
              <a:effectLst/>
            </c:spPr>
          </c:marker>
          <c:dLbls>
            <c:dLbl>
              <c:idx val="0"/>
              <c:layout>
                <c:manualLayout>
                  <c:x val="-3.5084992004150883E-2"/>
                  <c:y val="-8.5699347522892183E-3"/>
                </c:manualLayout>
              </c:layout>
              <c:spPr>
                <a:noFill/>
                <a:ln w="25400">
                  <a:noFill/>
                </a:ln>
              </c:spPr>
              <c:txPr>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5A-44B4-B61E-C54297E286EA}"/>
                </c:ext>
              </c:extLst>
            </c:dLbl>
            <c:dLbl>
              <c:idx val="1"/>
              <c:delete val="1"/>
              <c:extLst>
                <c:ext xmlns:c15="http://schemas.microsoft.com/office/drawing/2012/chart" uri="{CE6537A1-D6FC-4f65-9D91-7224C49458BB}"/>
                <c:ext xmlns:c16="http://schemas.microsoft.com/office/drawing/2014/chart" uri="{C3380CC4-5D6E-409C-BE32-E72D297353CC}">
                  <c16:uniqueId val="{00000002-515A-44B4-B61E-C54297E286EA}"/>
                </c:ext>
              </c:extLst>
            </c:dLbl>
            <c:dLbl>
              <c:idx val="2"/>
              <c:layout>
                <c:manualLayout>
                  <c:x val="-2.2229161896042609E-2"/>
                  <c:y val="5.2856746333083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CE-4D83-90EA-6AF7EDCD08D8}"/>
                </c:ext>
              </c:extLst>
            </c:dLbl>
            <c:dLbl>
              <c:idx val="3"/>
              <c:layout>
                <c:manualLayout>
                  <c:x val="-1.8659659169398084E-2"/>
                  <c:y val="-2.9866974864452361E-2"/>
                </c:manualLayout>
              </c:layout>
              <c:spPr>
                <a:noFill/>
                <a:ln w="25400">
                  <a:noFill/>
                </a:ln>
              </c:spPr>
              <c:txPr>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5A-44B4-B61E-C54297E286EA}"/>
                </c:ext>
              </c:extLst>
            </c:dLbl>
            <c:dLbl>
              <c:idx val="5"/>
              <c:layout>
                <c:manualLayout>
                  <c:x val="-2.3446429498133851E-2"/>
                  <c:y val="-4.0274028215707122E-2"/>
                </c:manualLayout>
              </c:layout>
              <c:spPr>
                <a:noFill/>
                <a:ln w="25400">
                  <a:noFill/>
                </a:ln>
              </c:spPr>
              <c:txPr>
                <a:bodyPr wrap="square" lIns="38100" tIns="19050" rIns="38100" bIns="19050" anchor="ctr">
                  <a:noAutofit/>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2.9765874220669526E-2"/>
                      <c:h val="5.4788636516469036E-2"/>
                    </c:manualLayout>
                  </c15:layout>
                </c:ext>
                <c:ext xmlns:c16="http://schemas.microsoft.com/office/drawing/2014/chart" uri="{C3380CC4-5D6E-409C-BE32-E72D297353CC}">
                  <c16:uniqueId val="{00000001-C8E5-4637-85F6-84CE370F4166}"/>
                </c:ext>
              </c:extLst>
            </c:dLbl>
            <c:dLbl>
              <c:idx val="6"/>
              <c:layout>
                <c:manualLayout>
                  <c:x val="-3.4079041555212297E-2"/>
                  <c:y val="-3.5870248501115649E-2"/>
                </c:manualLayout>
              </c:layout>
              <c:spPr>
                <a:noFill/>
                <a:ln w="25400">
                  <a:noFill/>
                </a:ln>
              </c:spPr>
              <c:txPr>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5A-44B4-B61E-C54297E286EA}"/>
                </c:ext>
              </c:extLst>
            </c:dLbl>
            <c:dLbl>
              <c:idx val="7"/>
              <c:layout>
                <c:manualLayout>
                  <c:x val="-1.7637794000289721E-2"/>
                  <c:y val="-6.80151099961976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CE-4D83-90EA-6AF7EDCD08D8}"/>
                </c:ext>
              </c:extLst>
            </c:dLbl>
            <c:dLbl>
              <c:idx val="9"/>
              <c:layout>
                <c:manualLayout>
                  <c:x val="-1.7637794000289655E-2"/>
                  <c:y val="3.8986205442837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CE-4D83-90EA-6AF7EDCD08D8}"/>
                </c:ext>
              </c:extLst>
            </c:dLbl>
            <c:dLbl>
              <c:idx val="12"/>
              <c:layout>
                <c:manualLayout>
                  <c:x val="-2.4468228095691859E-2"/>
                  <c:y val="-7.1978121679124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E5-4637-85F6-84CE370F4166}"/>
                </c:ext>
              </c:extLst>
            </c:dLbl>
            <c:dLbl>
              <c:idx val="13"/>
              <c:layout>
                <c:manualLayout>
                  <c:x val="-2.3194342745373575E-2"/>
                  <c:y val="-4.62185457400978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E5-4637-85F6-84CE370F4166}"/>
                </c:ext>
              </c:extLst>
            </c:dLbl>
            <c:dLbl>
              <c:idx val="14"/>
              <c:layout>
                <c:manualLayout>
                  <c:x val="-1.6719520421139063E-2"/>
                  <c:y val="-3.829252237424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CE-4D83-90EA-6AF7EDCD08D8}"/>
                </c:ext>
              </c:extLst>
            </c:dLbl>
            <c:dLbl>
              <c:idx val="15"/>
              <c:layout>
                <c:manualLayout>
                  <c:x val="-3.3385425547921344E-2"/>
                  <c:y val="1.9171147028201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06-4405-98DB-B4B716F35160}"/>
                </c:ext>
              </c:extLst>
            </c:dLbl>
            <c:dLbl>
              <c:idx val="16"/>
              <c:layout>
                <c:manualLayout>
                  <c:x val="-2.9563769496965746E-2"/>
                  <c:y val="1.9171147028201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06-4405-98DB-B4B716F35160}"/>
                </c:ext>
              </c:extLst>
            </c:dLbl>
            <c:dLbl>
              <c:idx val="17"/>
              <c:layout>
                <c:manualLayout>
                  <c:x val="-1.1668871125798346E-2"/>
                  <c:y val="2.0161899948933172E-2"/>
                </c:manualLayout>
              </c:layout>
              <c:spPr>
                <a:noFill/>
                <a:ln w="25400">
                  <a:noFill/>
                </a:ln>
              </c:spPr>
              <c:txPr>
                <a:bodyPr wrap="square" lIns="38100" tIns="19050" rIns="38100" bIns="19050" anchor="ctr">
                  <a:noAutofit/>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3.8948610012175443E-2"/>
                      <c:h val="5.6770142357932665E-2"/>
                    </c:manualLayout>
                  </c15:layout>
                </c:ext>
                <c:ext xmlns:c16="http://schemas.microsoft.com/office/drawing/2014/chart" uri="{C3380CC4-5D6E-409C-BE32-E72D297353CC}">
                  <c16:uniqueId val="{00000006-8BCE-4D83-90EA-6AF7EDCD08D8}"/>
                </c:ext>
              </c:extLst>
            </c:dLbl>
            <c:dLbl>
              <c:idx val="22"/>
              <c:layout>
                <c:manualLayout>
                  <c:x val="-1.7637794000289655E-2"/>
                  <c:y val="6.07827696989374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BCE-4D83-90EA-6AF7EDCD08D8}"/>
                </c:ext>
              </c:extLst>
            </c:dLbl>
            <c:dLbl>
              <c:idx val="23"/>
              <c:layout>
                <c:manualLayout>
                  <c:x val="-8.9825232292485898E-3"/>
                  <c:y val="1.3226707515851657E-2"/>
                </c:manualLayout>
              </c:layout>
              <c:spPr>
                <a:noFill/>
                <a:ln w="25400">
                  <a:noFill/>
                </a:ln>
              </c:spPr>
              <c:txPr>
                <a:bodyPr wrap="square" lIns="38100" tIns="19050" rIns="38100" bIns="19050" anchor="ctr">
                  <a:noAutofit/>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4.6294798645380171E-2"/>
                      <c:h val="3.1010566418905622E-2"/>
                    </c:manualLayout>
                  </c15:layout>
                </c:ext>
                <c:ext xmlns:c16="http://schemas.microsoft.com/office/drawing/2014/chart" uri="{C3380CC4-5D6E-409C-BE32-E72D297353CC}">
                  <c16:uniqueId val="{0000000E-8BCE-4D83-90EA-6AF7EDCD08D8}"/>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franko Mühle - Monat'!$DX$14:$EU$14</c:f>
              <c:strCache>
                <c:ptCount val="24"/>
                <c:pt idx="0">
                  <c:v>01 2022</c:v>
                </c:pt>
                <c:pt idx="1">
                  <c:v>2 2022</c:v>
                </c:pt>
                <c:pt idx="2">
                  <c:v>3 2022</c:v>
                </c:pt>
                <c:pt idx="3">
                  <c:v>4 2022</c:v>
                </c:pt>
                <c:pt idx="4">
                  <c:v>5 2022</c:v>
                </c:pt>
                <c:pt idx="5">
                  <c:v>6 2022</c:v>
                </c:pt>
                <c:pt idx="6">
                  <c:v>7 2022</c:v>
                </c:pt>
                <c:pt idx="7">
                  <c:v>8 2022</c:v>
                </c:pt>
                <c:pt idx="8">
                  <c:v>9 2022</c:v>
                </c:pt>
                <c:pt idx="9">
                  <c:v>10 2022</c:v>
                </c:pt>
                <c:pt idx="10">
                  <c:v>11 2022</c:v>
                </c:pt>
                <c:pt idx="11">
                  <c:v>12 2022</c:v>
                </c:pt>
                <c:pt idx="12">
                  <c:v>01 2023</c:v>
                </c:pt>
                <c:pt idx="13">
                  <c:v>02 2023</c:v>
                </c:pt>
                <c:pt idx="14">
                  <c:v>03 2023</c:v>
                </c:pt>
                <c:pt idx="15">
                  <c:v>4 2023</c:v>
                </c:pt>
                <c:pt idx="16">
                  <c:v>5 2023</c:v>
                </c:pt>
                <c:pt idx="17">
                  <c:v>6 2023</c:v>
                </c:pt>
                <c:pt idx="18">
                  <c:v>7 2023</c:v>
                </c:pt>
                <c:pt idx="19">
                  <c:v>8 2023</c:v>
                </c:pt>
                <c:pt idx="20">
                  <c:v>9 2023</c:v>
                </c:pt>
                <c:pt idx="21">
                  <c:v>10 2023</c:v>
                </c:pt>
                <c:pt idx="22">
                  <c:v>11 2023</c:v>
                </c:pt>
                <c:pt idx="23">
                  <c:v>12 2023</c:v>
                </c:pt>
              </c:strCache>
            </c:strRef>
          </c:cat>
          <c:val>
            <c:numRef>
              <c:f>'2 franko Mühle - Monat'!$DX$17:$EU$17</c:f>
              <c:numCache>
                <c:formatCode>0.0</c:formatCode>
                <c:ptCount val="24"/>
                <c:pt idx="0">
                  <c:v>39.085835531319802</c:v>
                </c:pt>
                <c:pt idx="1">
                  <c:v>43.644726976178198</c:v>
                </c:pt>
                <c:pt idx="2">
                  <c:v>43.236814331602503</c:v>
                </c:pt>
                <c:pt idx="3">
                  <c:v>41.804325078226903</c:v>
                </c:pt>
                <c:pt idx="4">
                  <c:v>40.641170253480603</c:v>
                </c:pt>
                <c:pt idx="5">
                  <c:v>41.2646350725811</c:v>
                </c:pt>
                <c:pt idx="6">
                  <c:v>40.940357639814501</c:v>
                </c:pt>
                <c:pt idx="7">
                  <c:v>41.732980424001497</c:v>
                </c:pt>
                <c:pt idx="8">
                  <c:v>42.230946518637303</c:v>
                </c:pt>
                <c:pt idx="9">
                  <c:v>41.140999999999998</c:v>
                </c:pt>
                <c:pt idx="10">
                  <c:v>41.058099999999996</c:v>
                </c:pt>
                <c:pt idx="11">
                  <c:v>40.607100000000003</c:v>
                </c:pt>
                <c:pt idx="12">
                  <c:v>39.5493248215842</c:v>
                </c:pt>
                <c:pt idx="13">
                  <c:v>39.0598634943169</c:v>
                </c:pt>
                <c:pt idx="14">
                  <c:v>38.713374256865201</c:v>
                </c:pt>
                <c:pt idx="15">
                  <c:v>38.726442967502003</c:v>
                </c:pt>
                <c:pt idx="16">
                  <c:v>37.719174172927602</c:v>
                </c:pt>
                <c:pt idx="17">
                  <c:v>38.400744909633097</c:v>
                </c:pt>
                <c:pt idx="18">
                  <c:v>38.980569328563597</c:v>
                </c:pt>
                <c:pt idx="19">
                  <c:v>39.395006321845003</c:v>
                </c:pt>
                <c:pt idx="20">
                  <c:v>38.546372900101296</c:v>
                </c:pt>
                <c:pt idx="21">
                  <c:v>38.156192421994902</c:v>
                </c:pt>
                <c:pt idx="22">
                  <c:v>38.799572424049103</c:v>
                </c:pt>
                <c:pt idx="23">
                  <c:v>38.830993793214503</c:v>
                </c:pt>
              </c:numCache>
            </c:numRef>
          </c:val>
          <c:smooth val="0"/>
          <c:extLst>
            <c:ext xmlns:c16="http://schemas.microsoft.com/office/drawing/2014/chart" uri="{C3380CC4-5D6E-409C-BE32-E72D297353CC}">
              <c16:uniqueId val="{00000005-515A-44B4-B61E-C54297E286EA}"/>
            </c:ext>
          </c:extLst>
        </c:ser>
        <c:ser>
          <c:idx val="1"/>
          <c:order val="2"/>
          <c:tx>
            <c:strRef>
              <c:f>'2 franko Mühle - Monat'!$A$16</c:f>
              <c:strCache>
                <c:ptCount val="1"/>
                <c:pt idx="0">
                  <c:v>Futtergerste</c:v>
                </c:pt>
              </c:strCache>
            </c:strRef>
          </c:tx>
          <c:spPr>
            <a:ln w="12700" cap="rnd">
              <a:solidFill>
                <a:schemeClr val="bg1">
                  <a:lumMod val="85000"/>
                </a:schemeClr>
              </a:solidFill>
              <a:round/>
            </a:ln>
            <a:effectLst/>
          </c:spPr>
          <c:marker>
            <c:symbol val="circle"/>
            <c:size val="5"/>
            <c:spPr>
              <a:solidFill>
                <a:schemeClr val="bg1">
                  <a:lumMod val="85000"/>
                </a:schemeClr>
              </a:solidFill>
              <a:ln w="9525">
                <a:solidFill>
                  <a:schemeClr val="bg1">
                    <a:lumMod val="85000"/>
                  </a:schemeClr>
                </a:solidFill>
              </a:ln>
              <a:effectLst/>
            </c:spPr>
          </c:marker>
          <c:dLbls>
            <c:dLbl>
              <c:idx val="2"/>
              <c:layout>
                <c:manualLayout>
                  <c:x val="-2.3147435475193202E-2"/>
                  <c:y val="-2.1152496845583121E-2"/>
                </c:manualLayout>
              </c:layout>
              <c:spPr>
                <a:noFill/>
                <a:ln w="25400">
                  <a:noFill/>
                </a:ln>
              </c:spPr>
              <c:txPr>
                <a:bodyPr wrap="square" lIns="38100" tIns="19050" rIns="38100" bIns="19050" anchor="ctr">
                  <a:noAutofit/>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3.803033643302485E-2"/>
                      <c:h val="0.10234477671159588"/>
                    </c:manualLayout>
                  </c15:layout>
                </c:ext>
                <c:ext xmlns:c16="http://schemas.microsoft.com/office/drawing/2014/chart" uri="{C3380CC4-5D6E-409C-BE32-E72D297353CC}">
                  <c16:uniqueId val="{00000009-8BCE-4D83-90EA-6AF7EDCD08D8}"/>
                </c:ext>
              </c:extLst>
            </c:dLbl>
            <c:dLbl>
              <c:idx val="15"/>
              <c:layout>
                <c:manualLayout>
                  <c:x val="-1.9474341158590838E-2"/>
                  <c:y val="-2.313400268704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BCE-4D83-90EA-6AF7EDCD08D8}"/>
                </c:ext>
              </c:extLst>
            </c:dLbl>
            <c:dLbl>
              <c:idx val="16"/>
              <c:layout>
                <c:manualLayout>
                  <c:x val="-1.580124684198847E-2"/>
                  <c:y val="-3.7004543577292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CE-4D83-90EA-6AF7EDCD08D8}"/>
                </c:ext>
              </c:extLst>
            </c:dLbl>
            <c:dLbl>
              <c:idx val="17"/>
              <c:layout>
                <c:manualLayout>
                  <c:x val="-1.7637794000289655E-2"/>
                  <c:y val="-3.5023037735828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CE-4D83-90EA-6AF7EDCD08D8}"/>
                </c:ext>
              </c:extLst>
            </c:dLbl>
            <c:dLbl>
              <c:idx val="22"/>
              <c:layout>
                <c:manualLayout>
                  <c:x val="-1.6719520421139063E-2"/>
                  <c:y val="1.8477619983689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BCE-4D83-90EA-6AF7EDCD08D8}"/>
                </c:ext>
              </c:extLst>
            </c:dLbl>
            <c:dLbl>
              <c:idx val="23"/>
              <c:layout>
                <c:manualLayout>
                  <c:x val="-1.9933405643159898E-2"/>
                  <c:y val="-6.3754872437050913E-2"/>
                </c:manualLayout>
              </c:layout>
              <c:spPr>
                <a:noFill/>
                <a:ln w="25400">
                  <a:noFill/>
                </a:ln>
              </c:spPr>
              <c:txPr>
                <a:bodyPr wrap="square" lIns="38100" tIns="19050" rIns="38100" bIns="19050" anchor="ctr">
                  <a:noAutofit/>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4.4458251487078985E-2"/>
                      <c:h val="8.0548212455496079E-2"/>
                    </c:manualLayout>
                  </c15:layout>
                </c:ext>
                <c:ext xmlns:c16="http://schemas.microsoft.com/office/drawing/2014/chart" uri="{C3380CC4-5D6E-409C-BE32-E72D297353CC}">
                  <c16:uniqueId val="{0000000A-8BCE-4D83-90EA-6AF7EDCD08D8}"/>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franko Mühle - Monat'!$DX$14:$EU$14</c:f>
              <c:strCache>
                <c:ptCount val="24"/>
                <c:pt idx="0">
                  <c:v>01 2022</c:v>
                </c:pt>
                <c:pt idx="1">
                  <c:v>2 2022</c:v>
                </c:pt>
                <c:pt idx="2">
                  <c:v>3 2022</c:v>
                </c:pt>
                <c:pt idx="3">
                  <c:v>4 2022</c:v>
                </c:pt>
                <c:pt idx="4">
                  <c:v>5 2022</c:v>
                </c:pt>
                <c:pt idx="5">
                  <c:v>6 2022</c:v>
                </c:pt>
                <c:pt idx="6">
                  <c:v>7 2022</c:v>
                </c:pt>
                <c:pt idx="7">
                  <c:v>8 2022</c:v>
                </c:pt>
                <c:pt idx="8">
                  <c:v>9 2022</c:v>
                </c:pt>
                <c:pt idx="9">
                  <c:v>10 2022</c:v>
                </c:pt>
                <c:pt idx="10">
                  <c:v>11 2022</c:v>
                </c:pt>
                <c:pt idx="11">
                  <c:v>12 2022</c:v>
                </c:pt>
                <c:pt idx="12">
                  <c:v>01 2023</c:v>
                </c:pt>
                <c:pt idx="13">
                  <c:v>02 2023</c:v>
                </c:pt>
                <c:pt idx="14">
                  <c:v>03 2023</c:v>
                </c:pt>
                <c:pt idx="15">
                  <c:v>4 2023</c:v>
                </c:pt>
                <c:pt idx="16">
                  <c:v>5 2023</c:v>
                </c:pt>
                <c:pt idx="17">
                  <c:v>6 2023</c:v>
                </c:pt>
                <c:pt idx="18">
                  <c:v>7 2023</c:v>
                </c:pt>
                <c:pt idx="19">
                  <c:v>8 2023</c:v>
                </c:pt>
                <c:pt idx="20">
                  <c:v>9 2023</c:v>
                </c:pt>
                <c:pt idx="21">
                  <c:v>10 2023</c:v>
                </c:pt>
                <c:pt idx="22">
                  <c:v>11 2023</c:v>
                </c:pt>
                <c:pt idx="23">
                  <c:v>12 2023</c:v>
                </c:pt>
              </c:strCache>
            </c:strRef>
          </c:cat>
          <c:val>
            <c:numRef>
              <c:f>'2 franko Mühle - Monat'!$DX$16:$EU$16</c:f>
              <c:numCache>
                <c:formatCode>0.0</c:formatCode>
                <c:ptCount val="24"/>
                <c:pt idx="0">
                  <c:v>38.901573129068296</c:v>
                </c:pt>
                <c:pt idx="1">
                  <c:v>40.738361707274301</c:v>
                </c:pt>
                <c:pt idx="2">
                  <c:v>43.612069502564097</c:v>
                </c:pt>
                <c:pt idx="3">
                  <c:v>38.799166547608898</c:v>
                </c:pt>
                <c:pt idx="4">
                  <c:v>38.914343053082497</c:v>
                </c:pt>
                <c:pt idx="5">
                  <c:v>40.836811119212101</c:v>
                </c:pt>
                <c:pt idx="6">
                  <c:v>40.095917156217098</c:v>
                </c:pt>
                <c:pt idx="7">
                  <c:v>41.0093099360531</c:v>
                </c:pt>
                <c:pt idx="8">
                  <c:v>40.478577881990198</c:v>
                </c:pt>
                <c:pt idx="9">
                  <c:v>40</c:v>
                </c:pt>
                <c:pt idx="10">
                  <c:v>40</c:v>
                </c:pt>
                <c:pt idx="11">
                  <c:v>38.5</c:v>
                </c:pt>
                <c:pt idx="12">
                  <c:v>38.627268669240301</c:v>
                </c:pt>
                <c:pt idx="13">
                  <c:v>38.637552053066102</c:v>
                </c:pt>
                <c:pt idx="14">
                  <c:v>38.356961720748401</c:v>
                </c:pt>
                <c:pt idx="15">
                  <c:v>39.020194474711502</c:v>
                </c:pt>
                <c:pt idx="16">
                  <c:v>39.151735296723999</c:v>
                </c:pt>
                <c:pt idx="17">
                  <c:v>39.109740650577201</c:v>
                </c:pt>
                <c:pt idx="18">
                  <c:v>39.382107133127398</c:v>
                </c:pt>
                <c:pt idx="19">
                  <c:v>39.466312439143302</c:v>
                </c:pt>
                <c:pt idx="20">
                  <c:v>39.622273517590799</c:v>
                </c:pt>
                <c:pt idx="21">
                  <c:v>39.577885861928799</c:v>
                </c:pt>
                <c:pt idx="22">
                  <c:v>39.138133270560502</c:v>
                </c:pt>
                <c:pt idx="23">
                  <c:v>38.900207301550203</c:v>
                </c:pt>
              </c:numCache>
            </c:numRef>
          </c:val>
          <c:smooth val="0"/>
          <c:extLst>
            <c:ext xmlns:c16="http://schemas.microsoft.com/office/drawing/2014/chart" uri="{C3380CC4-5D6E-409C-BE32-E72D297353CC}">
              <c16:uniqueId val="{00000006-515A-44B4-B61E-C54297E286EA}"/>
            </c:ext>
          </c:extLst>
        </c:ser>
        <c:dLbls>
          <c:showLegendKey val="0"/>
          <c:showVal val="0"/>
          <c:showCatName val="0"/>
          <c:showSerName val="0"/>
          <c:showPercent val="0"/>
          <c:showBubbleSize val="0"/>
        </c:dLbls>
        <c:marker val="1"/>
        <c:smooth val="0"/>
        <c:axId val="695541920"/>
        <c:axId val="1"/>
      </c:lineChart>
      <c:catAx>
        <c:axId val="695541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24000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noMultiLvlLbl val="0"/>
      </c:catAx>
      <c:valAx>
        <c:axId val="1"/>
        <c:scaling>
          <c:orientation val="minMax"/>
          <c:max val="45"/>
          <c:min val="36.5"/>
        </c:scaling>
        <c:delete val="1"/>
        <c:axPos val="l"/>
        <c:numFmt formatCode="0.0" sourceLinked="1"/>
        <c:majorTickMark val="out"/>
        <c:minorTickMark val="none"/>
        <c:tickLblPos val="nextTo"/>
        <c:crossAx val="695541920"/>
        <c:crosses val="autoZero"/>
        <c:crossBetween val="between"/>
        <c:majorUnit val="2"/>
      </c:valAx>
      <c:spPr>
        <a:noFill/>
        <a:ln w="25400">
          <a:noFill/>
        </a:ln>
      </c:spPr>
    </c:plotArea>
    <c:legend>
      <c:legendPos val="r"/>
      <c:layout>
        <c:manualLayout>
          <c:xMode val="edge"/>
          <c:yMode val="edge"/>
          <c:x val="0.38242650290723229"/>
          <c:y val="2.0951072615357444E-4"/>
          <c:w val="0.57573509651006527"/>
          <c:h val="0.13051021734180521"/>
        </c:manualLayout>
      </c:layout>
      <c:overlay val="0"/>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de-CH"/>
              <a:t> </a:t>
            </a:r>
          </a:p>
        </c:rich>
      </c:tx>
      <c:overlay val="0"/>
    </c:title>
    <c:autoTitleDeleted val="0"/>
    <c:plotArea>
      <c:layout>
        <c:manualLayout>
          <c:layoutTarget val="inner"/>
          <c:xMode val="edge"/>
          <c:yMode val="edge"/>
          <c:x val="3.3761646696887235E-2"/>
          <c:y val="0.13317285957598005"/>
          <c:w val="0.94483829139495989"/>
          <c:h val="0.67888375636881981"/>
        </c:manualLayout>
      </c:layout>
      <c:lineChart>
        <c:grouping val="standard"/>
        <c:varyColors val="0"/>
        <c:ser>
          <c:idx val="2"/>
          <c:order val="0"/>
          <c:tx>
            <c:strRef>
              <c:f>'2 franko Mühle - Monat'!$A$23</c:f>
              <c:strCache>
                <c:ptCount val="1"/>
                <c:pt idx="0">
                  <c:v>Sojaschrot mind. 48% RP</c:v>
                </c:pt>
              </c:strCache>
            </c:strRef>
          </c:tx>
          <c:spPr>
            <a:ln w="12700"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franko Mühle - Monat'!$DR$14:$EU$14</c:f>
              <c:strCache>
                <c:ptCount val="30"/>
                <c:pt idx="0">
                  <c:v>7 2021</c:v>
                </c:pt>
                <c:pt idx="1">
                  <c:v>8 2021</c:v>
                </c:pt>
                <c:pt idx="2">
                  <c:v>9 2021</c:v>
                </c:pt>
                <c:pt idx="3">
                  <c:v>10 2021</c:v>
                </c:pt>
                <c:pt idx="4">
                  <c:v>11 2021</c:v>
                </c:pt>
                <c:pt idx="5">
                  <c:v>12 2021</c:v>
                </c:pt>
                <c:pt idx="6">
                  <c:v>01 2022</c:v>
                </c:pt>
                <c:pt idx="7">
                  <c:v>2 2022</c:v>
                </c:pt>
                <c:pt idx="8">
                  <c:v>3 2022</c:v>
                </c:pt>
                <c:pt idx="9">
                  <c:v>4 2022</c:v>
                </c:pt>
                <c:pt idx="10">
                  <c:v>5 2022</c:v>
                </c:pt>
                <c:pt idx="11">
                  <c:v>6 2022</c:v>
                </c:pt>
                <c:pt idx="12">
                  <c:v>7 2022</c:v>
                </c:pt>
                <c:pt idx="13">
                  <c:v>8 2022</c:v>
                </c:pt>
                <c:pt idx="14">
                  <c:v>9 2022</c:v>
                </c:pt>
                <c:pt idx="15">
                  <c:v>10 2022</c:v>
                </c:pt>
                <c:pt idx="16">
                  <c:v>11 2022</c:v>
                </c:pt>
                <c:pt idx="17">
                  <c:v>12 2022</c:v>
                </c:pt>
                <c:pt idx="18">
                  <c:v>01 2023</c:v>
                </c:pt>
                <c:pt idx="19">
                  <c:v>02 2023</c:v>
                </c:pt>
                <c:pt idx="20">
                  <c:v>03 2023</c:v>
                </c:pt>
                <c:pt idx="21">
                  <c:v>4 2023</c:v>
                </c:pt>
                <c:pt idx="22">
                  <c:v>5 2023</c:v>
                </c:pt>
                <c:pt idx="23">
                  <c:v>6 2023</c:v>
                </c:pt>
                <c:pt idx="24">
                  <c:v>7 2023</c:v>
                </c:pt>
                <c:pt idx="25">
                  <c:v>8 2023</c:v>
                </c:pt>
                <c:pt idx="26">
                  <c:v>9 2023</c:v>
                </c:pt>
                <c:pt idx="27">
                  <c:v>10 2023</c:v>
                </c:pt>
                <c:pt idx="28">
                  <c:v>11 2023</c:v>
                </c:pt>
                <c:pt idx="29">
                  <c:v>12 2023</c:v>
                </c:pt>
              </c:strCache>
            </c:strRef>
          </c:cat>
          <c:val>
            <c:numRef>
              <c:f>'2 franko Mühle - Monat'!$DR$23:$EU$23</c:f>
              <c:numCache>
                <c:formatCode>0.0</c:formatCode>
                <c:ptCount val="30"/>
                <c:pt idx="0">
                  <c:v>63.092719143235733</c:v>
                </c:pt>
                <c:pt idx="1">
                  <c:v>63.574852357028476</c:v>
                </c:pt>
                <c:pt idx="2">
                  <c:v>63.782913122069729</c:v>
                </c:pt>
                <c:pt idx="3">
                  <c:v>65.9084578113292</c:v>
                </c:pt>
                <c:pt idx="4">
                  <c:v>68.404781870598427</c:v>
                </c:pt>
                <c:pt idx="5">
                  <c:v>69.795505815999491</c:v>
                </c:pt>
                <c:pt idx="6">
                  <c:v>71.9037657093251</c:v>
                </c:pt>
                <c:pt idx="7">
                  <c:v>75.543565341140194</c:v>
                </c:pt>
                <c:pt idx="8">
                  <c:v>78.249100243115095</c:v>
                </c:pt>
                <c:pt idx="9">
                  <c:v>76.918396666514596</c:v>
                </c:pt>
                <c:pt idx="10">
                  <c:v>83.546639602175105</c:v>
                </c:pt>
                <c:pt idx="11">
                  <c:v>84.258582033730804</c:v>
                </c:pt>
                <c:pt idx="12">
                  <c:v>83.264277457872097</c:v>
                </c:pt>
                <c:pt idx="13">
                  <c:v>82.044414911044001</c:v>
                </c:pt>
                <c:pt idx="14">
                  <c:v>80.589849154914106</c:v>
                </c:pt>
                <c:pt idx="15">
                  <c:v>79.7</c:v>
                </c:pt>
                <c:pt idx="16">
                  <c:v>79.900000000000006</c:v>
                </c:pt>
                <c:pt idx="17">
                  <c:v>77.7</c:v>
                </c:pt>
                <c:pt idx="18">
                  <c:v>75.6257389796843</c:v>
                </c:pt>
                <c:pt idx="19">
                  <c:v>75.211371833175605</c:v>
                </c:pt>
                <c:pt idx="20">
                  <c:v>74.529977114567103</c:v>
                </c:pt>
                <c:pt idx="21">
                  <c:v>72.541172474810494</c:v>
                </c:pt>
                <c:pt idx="22">
                  <c:v>70.180191922761296</c:v>
                </c:pt>
                <c:pt idx="23">
                  <c:v>68.578057595264497</c:v>
                </c:pt>
                <c:pt idx="24">
                  <c:v>64.547601589178797</c:v>
                </c:pt>
                <c:pt idx="25">
                  <c:v>62.835075718093698</c:v>
                </c:pt>
                <c:pt idx="26">
                  <c:v>60.892286836914899</c:v>
                </c:pt>
                <c:pt idx="27">
                  <c:v>59.588983870898403</c:v>
                </c:pt>
                <c:pt idx="28">
                  <c:v>58.562805642274398</c:v>
                </c:pt>
                <c:pt idx="29">
                  <c:v>58.881748358996298</c:v>
                </c:pt>
              </c:numCache>
            </c:numRef>
          </c:val>
          <c:smooth val="0"/>
          <c:extLst>
            <c:ext xmlns:c16="http://schemas.microsoft.com/office/drawing/2014/chart" uri="{C3380CC4-5D6E-409C-BE32-E72D297353CC}">
              <c16:uniqueId val="{00000000-5C9C-43EE-908D-D35218BBCF87}"/>
            </c:ext>
          </c:extLst>
        </c:ser>
        <c:dLbls>
          <c:showLegendKey val="0"/>
          <c:showVal val="0"/>
          <c:showCatName val="0"/>
          <c:showSerName val="0"/>
          <c:showPercent val="0"/>
          <c:showBubbleSize val="0"/>
        </c:dLbls>
        <c:marker val="1"/>
        <c:smooth val="0"/>
        <c:axId val="695549792"/>
        <c:axId val="1"/>
      </c:lineChart>
      <c:catAx>
        <c:axId val="6955497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324000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noMultiLvlLbl val="0"/>
      </c:catAx>
      <c:valAx>
        <c:axId val="1"/>
        <c:scaling>
          <c:orientation val="minMax"/>
          <c:min val="40"/>
        </c:scaling>
        <c:delete val="1"/>
        <c:axPos val="l"/>
        <c:numFmt formatCode="0.0" sourceLinked="1"/>
        <c:majorTickMark val="out"/>
        <c:minorTickMark val="none"/>
        <c:tickLblPos val="nextTo"/>
        <c:crossAx val="695549792"/>
        <c:crosses val="autoZero"/>
        <c:crossBetween val="between"/>
        <c:majorUnit val="2"/>
      </c:valAx>
      <c:spPr>
        <a:noFill/>
        <a:ln w="25400">
          <a:noFill/>
        </a:ln>
      </c:spPr>
    </c:plotArea>
    <c:legend>
      <c:legendPos val="r"/>
      <c:layout>
        <c:manualLayout>
          <c:xMode val="edge"/>
          <c:yMode val="edge"/>
          <c:x val="0.5265278599068397"/>
          <c:y val="7.1877092949588203E-2"/>
          <c:w val="0.21595188992414643"/>
          <c:h val="4.39380924491876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7304458195878E-2"/>
          <c:y val="0.23374598752863343"/>
          <c:w val="0.87708606894455843"/>
          <c:h val="0.56957000454913864"/>
        </c:manualLayout>
      </c:layout>
      <c:lineChart>
        <c:grouping val="standard"/>
        <c:varyColors val="0"/>
        <c:ser>
          <c:idx val="4"/>
          <c:order val="0"/>
          <c:tx>
            <c:strRef>
              <c:f>'3 Börse - Monat'!$A$19:$B$19</c:f>
              <c:strCache>
                <c:ptCount val="2"/>
                <c:pt idx="0">
                  <c:v>Sojaschrot CBOT</c:v>
                </c:pt>
                <c:pt idx="1">
                  <c:v>CHF / dt</c:v>
                </c:pt>
              </c:strCache>
            </c:strRef>
          </c:tx>
          <c:spPr>
            <a:ln w="1270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Börse - Monat'!$DY$12:$EV$12</c:f>
              <c:numCache>
                <c:formatCode>mm/yyyy</c:formatCode>
                <c:ptCount val="24"/>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numCache>
            </c:numRef>
          </c:cat>
          <c:val>
            <c:numRef>
              <c:f>'3 Börse - Monat'!$DY$19:$EV$19</c:f>
              <c:numCache>
                <c:formatCode>0.0</c:formatCode>
                <c:ptCount val="24"/>
                <c:pt idx="0">
                  <c:v>41.961050270753013</c:v>
                </c:pt>
                <c:pt idx="1">
                  <c:v>45.810993748232107</c:v>
                </c:pt>
                <c:pt idx="2">
                  <c:v>49.198181929965777</c:v>
                </c:pt>
                <c:pt idx="3">
                  <c:v>47.649944332176474</c:v>
                </c:pt>
                <c:pt idx="4">
                  <c:v>45.418262510309269</c:v>
                </c:pt>
                <c:pt idx="5">
                  <c:v>45.793979914063328</c:v>
                </c:pt>
                <c:pt idx="6">
                  <c:v>49.539069208769966</c:v>
                </c:pt>
                <c:pt idx="7">
                  <c:v>50.452839648788199</c:v>
                </c:pt>
                <c:pt idx="8">
                  <c:v>47.153365156913907</c:v>
                </c:pt>
                <c:pt idx="9">
                  <c:v>45.15920463376149</c:v>
                </c:pt>
                <c:pt idx="10">
                  <c:v>43.933412163556774</c:v>
                </c:pt>
                <c:pt idx="11">
                  <c:v>46.621964081578753</c:v>
                </c:pt>
                <c:pt idx="12">
                  <c:v>49.433104496444678</c:v>
                </c:pt>
                <c:pt idx="13">
                  <c:v>50.211669725617305</c:v>
                </c:pt>
                <c:pt idx="14">
                  <c:v>48.492854498412314</c:v>
                </c:pt>
                <c:pt idx="15">
                  <c:v>44.60026719585251</c:v>
                </c:pt>
                <c:pt idx="16">
                  <c:v>41.176787819616443</c:v>
                </c:pt>
                <c:pt idx="17">
                  <c:v>40.389624258690894</c:v>
                </c:pt>
                <c:pt idx="18">
                  <c:v>41.922036309301035</c:v>
                </c:pt>
                <c:pt idx="19">
                  <c:v>41.311132993130222</c:v>
                </c:pt>
                <c:pt idx="20">
                  <c:v>39.471731870496093</c:v>
                </c:pt>
                <c:pt idx="21">
                  <c:v>39.83982977230896</c:v>
                </c:pt>
                <c:pt idx="22">
                  <c:v>44.47501929781339</c:v>
                </c:pt>
                <c:pt idx="23">
                  <c:v>39.338676176417621</c:v>
                </c:pt>
              </c:numCache>
            </c:numRef>
          </c:val>
          <c:smooth val="0"/>
          <c:extLst>
            <c:ext xmlns:c16="http://schemas.microsoft.com/office/drawing/2014/chart" uri="{C3380CC4-5D6E-409C-BE32-E72D297353CC}">
              <c16:uniqueId val="{00000000-8048-4C2A-AABB-DA5890226DB4}"/>
            </c:ext>
          </c:extLst>
        </c:ser>
        <c:ser>
          <c:idx val="0"/>
          <c:order val="1"/>
          <c:tx>
            <c:strRef>
              <c:f>'3 Börse - Monat'!$A$15:$B$15</c:f>
              <c:strCache>
                <c:ptCount val="2"/>
                <c:pt idx="0">
                  <c:v>Körnermais MATIF</c:v>
                </c:pt>
                <c:pt idx="1">
                  <c:v>CHF / dt</c:v>
                </c:pt>
              </c:strCache>
            </c:strRef>
          </c:tx>
          <c:spPr>
            <a:ln w="12700" cap="rnd">
              <a:solidFill>
                <a:schemeClr val="bg1">
                  <a:lumMod val="85000"/>
                </a:schemeClr>
              </a:solidFill>
              <a:round/>
            </a:ln>
            <a:effectLst/>
          </c:spPr>
          <c:marker>
            <c:symbol val="circle"/>
            <c:size val="5"/>
            <c:spPr>
              <a:solidFill>
                <a:schemeClr val="bg1">
                  <a:lumMod val="85000"/>
                </a:schemeClr>
              </a:solidFill>
              <a:ln w="9525">
                <a:solidFill>
                  <a:schemeClr val="bg1">
                    <a:lumMod val="85000"/>
                  </a:schemeClr>
                </a:solidFill>
              </a:ln>
              <a:effectLst/>
            </c:spPr>
          </c:marker>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Börse - Monat'!$DY$12:$EV$12</c:f>
              <c:numCache>
                <c:formatCode>mm/yyyy</c:formatCode>
                <c:ptCount val="24"/>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numCache>
            </c:numRef>
          </c:cat>
          <c:val>
            <c:numRef>
              <c:f>'3 Börse - Monat'!$DY$15:$EV$15</c:f>
              <c:numCache>
                <c:formatCode>0.0</c:formatCode>
                <c:ptCount val="24"/>
                <c:pt idx="0">
                  <c:v>25.554993642857145</c:v>
                </c:pt>
                <c:pt idx="1">
                  <c:v>27.141323950000004</c:v>
                </c:pt>
                <c:pt idx="2">
                  <c:v>34.80008243478261</c:v>
                </c:pt>
                <c:pt idx="3">
                  <c:v>33.779945315789469</c:v>
                </c:pt>
                <c:pt idx="4">
                  <c:v>37.124424625000003</c:v>
                </c:pt>
                <c:pt idx="5">
                  <c:v>33.343487045454545</c:v>
                </c:pt>
                <c:pt idx="6">
                  <c:v>31.811736190476189</c:v>
                </c:pt>
                <c:pt idx="7">
                  <c:v>31.636369940476193</c:v>
                </c:pt>
                <c:pt idx="8">
                  <c:v>31.758008125</c:v>
                </c:pt>
                <c:pt idx="9">
                  <c:v>32.969819178571427</c:v>
                </c:pt>
                <c:pt idx="10">
                  <c:v>31.078153977272727</c:v>
                </c:pt>
                <c:pt idx="11">
                  <c:v>28.699345454545455</c:v>
                </c:pt>
                <c:pt idx="12">
                  <c:v>28.109541818181818</c:v>
                </c:pt>
                <c:pt idx="13">
                  <c:v>28.565816062500005</c:v>
                </c:pt>
                <c:pt idx="14">
                  <c:v>26.031033456521737</c:v>
                </c:pt>
                <c:pt idx="15">
                  <c:v>24.065805625000003</c:v>
                </c:pt>
                <c:pt idx="16">
                  <c:v>21.87707595652174</c:v>
                </c:pt>
                <c:pt idx="17">
                  <c:v>22.72241106818182</c:v>
                </c:pt>
                <c:pt idx="18">
                  <c:v>22.944875</c:v>
                </c:pt>
                <c:pt idx="19">
                  <c:v>21.072241467391304</c:v>
                </c:pt>
                <c:pt idx="20">
                  <c:v>20.259741392857144</c:v>
                </c:pt>
                <c:pt idx="21">
                  <c:v>19.392324863636368</c:v>
                </c:pt>
                <c:pt idx="22">
                  <c:v>19.682933727272726</c:v>
                </c:pt>
                <c:pt idx="23">
                  <c:v>18.88412398809524</c:v>
                </c:pt>
              </c:numCache>
            </c:numRef>
          </c:val>
          <c:smooth val="0"/>
          <c:extLst>
            <c:ext xmlns:c16="http://schemas.microsoft.com/office/drawing/2014/chart" uri="{C3380CC4-5D6E-409C-BE32-E72D297353CC}">
              <c16:uniqueId val="{00000001-8048-4C2A-AABB-DA5890226DB4}"/>
            </c:ext>
          </c:extLst>
        </c:ser>
        <c:ser>
          <c:idx val="2"/>
          <c:order val="2"/>
          <c:tx>
            <c:strRef>
              <c:f>'3 Börse - Monat'!$A$17:$B$17</c:f>
              <c:strCache>
                <c:ptCount val="2"/>
                <c:pt idx="0">
                  <c:v>Körnermais CBOT</c:v>
                </c:pt>
                <c:pt idx="1">
                  <c:v>CHF / dt</c:v>
                </c:pt>
              </c:strCache>
            </c:strRef>
          </c:tx>
          <c:spPr>
            <a:ln w="12700">
              <a:solidFill>
                <a:schemeClr val="bg1">
                  <a:lumMod val="50000"/>
                </a:schemeClr>
              </a:solidFill>
              <a:prstDash val="solid"/>
            </a:ln>
          </c:spPr>
          <c:marker>
            <c:symbol val="circle"/>
            <c:size val="5"/>
            <c:spPr>
              <a:solidFill>
                <a:schemeClr val="bg1">
                  <a:lumMod val="50000"/>
                </a:schemeClr>
              </a:solidFill>
              <a:ln>
                <a:solidFill>
                  <a:schemeClr val="bg1">
                    <a:lumMod val="50000"/>
                  </a:schemeClr>
                </a:solidFill>
                <a:prstDash val="solid"/>
              </a:ln>
            </c:spPr>
          </c:marker>
          <c:dLbls>
            <c:spPr>
              <a:noFill/>
              <a:ln w="25400">
                <a:noFill/>
              </a:ln>
            </c:spPr>
            <c:txPr>
              <a:bodyPr wrap="square" lIns="38100" tIns="19050" rIns="38100" bIns="19050" anchor="ctr">
                <a:spAutoFit/>
              </a:bodyPr>
              <a:lstStyle/>
              <a:p>
                <a:pPr>
                  <a:defRPr sz="1100" b="0" i="0" u="none" strike="noStrike" baseline="0">
                    <a:solidFill>
                      <a:srgbClr val="333333"/>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Börse - Monat'!$DY$12:$EV$12</c:f>
              <c:numCache>
                <c:formatCode>mm/yyyy</c:formatCode>
                <c:ptCount val="24"/>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pt idx="16">
                  <c:v>45047</c:v>
                </c:pt>
                <c:pt idx="17">
                  <c:v>45078</c:v>
                </c:pt>
                <c:pt idx="18">
                  <c:v>45108</c:v>
                </c:pt>
                <c:pt idx="19">
                  <c:v>45139</c:v>
                </c:pt>
                <c:pt idx="20">
                  <c:v>45170</c:v>
                </c:pt>
                <c:pt idx="21">
                  <c:v>45200</c:v>
                </c:pt>
                <c:pt idx="22">
                  <c:v>45231</c:v>
                </c:pt>
                <c:pt idx="23">
                  <c:v>45261</c:v>
                </c:pt>
              </c:numCache>
            </c:numRef>
          </c:cat>
          <c:val>
            <c:numRef>
              <c:f>'3 Börse - Monat'!$DY$17:$EV$17</c:f>
              <c:numCache>
                <c:formatCode>0.0</c:formatCode>
                <c:ptCount val="24"/>
                <c:pt idx="0">
                  <c:v>22.039140867360601</c:v>
                </c:pt>
                <c:pt idx="1">
                  <c:v>23.623644842307492</c:v>
                </c:pt>
                <c:pt idx="2">
                  <c:v>27.355305624896875</c:v>
                </c:pt>
                <c:pt idx="3">
                  <c:v>29.21012607179976</c:v>
                </c:pt>
                <c:pt idx="4">
                  <c:v>30.448208333614538</c:v>
                </c:pt>
                <c:pt idx="5">
                  <c:v>28.949987608384458</c:v>
                </c:pt>
                <c:pt idx="6">
                  <c:v>25.311814048155206</c:v>
                </c:pt>
                <c:pt idx="7">
                  <c:v>23.659410433740288</c:v>
                </c:pt>
                <c:pt idx="8">
                  <c:v>26.099816686810076</c:v>
                </c:pt>
                <c:pt idx="9">
                  <c:v>26.871117562499858</c:v>
                </c:pt>
                <c:pt idx="10">
                  <c:v>25.401115534269675</c:v>
                </c:pt>
                <c:pt idx="11">
                  <c:v>23.907670991384798</c:v>
                </c:pt>
                <c:pt idx="12">
                  <c:v>24.410118665653592</c:v>
                </c:pt>
                <c:pt idx="13">
                  <c:v>24.431049901185769</c:v>
                </c:pt>
                <c:pt idx="14">
                  <c:v>23.224036659685368</c:v>
                </c:pt>
                <c:pt idx="15">
                  <c:v>23.123444758515344</c:v>
                </c:pt>
                <c:pt idx="16">
                  <c:v>21.494807845435581</c:v>
                </c:pt>
                <c:pt idx="17">
                  <c:v>21.856749721380375</c:v>
                </c:pt>
                <c:pt idx="18">
                  <c:v>18.890691525259772</c:v>
                </c:pt>
                <c:pt idx="19">
                  <c:v>16.458873656431159</c:v>
                </c:pt>
                <c:pt idx="20">
                  <c:v>16.738720471023868</c:v>
                </c:pt>
                <c:pt idx="21">
                  <c:v>17.379852088233488</c:v>
                </c:pt>
                <c:pt idx="22">
                  <c:v>16.441586242167517</c:v>
                </c:pt>
                <c:pt idx="23">
                  <c:v>15.994578157349899</c:v>
                </c:pt>
              </c:numCache>
            </c:numRef>
          </c:val>
          <c:smooth val="0"/>
          <c:extLst>
            <c:ext xmlns:c16="http://schemas.microsoft.com/office/drawing/2014/chart" uri="{C3380CC4-5D6E-409C-BE32-E72D297353CC}">
              <c16:uniqueId val="{00000002-8048-4C2A-AABB-DA5890226DB4}"/>
            </c:ext>
          </c:extLst>
        </c:ser>
        <c:dLbls>
          <c:showLegendKey val="0"/>
          <c:showVal val="0"/>
          <c:showCatName val="0"/>
          <c:showSerName val="0"/>
          <c:showPercent val="0"/>
          <c:showBubbleSize val="0"/>
        </c:dLbls>
        <c:marker val="1"/>
        <c:smooth val="0"/>
        <c:axId val="695548480"/>
        <c:axId val="1"/>
      </c:lineChart>
      <c:dateAx>
        <c:axId val="695548480"/>
        <c:scaling>
          <c:orientation val="minMax"/>
        </c:scaling>
        <c:delete val="0"/>
        <c:axPos val="b"/>
        <c:numFmt formatCode="mm/yyyy" sourceLinked="1"/>
        <c:majorTickMark val="cross"/>
        <c:minorTickMark val="none"/>
        <c:tickLblPos val="nextTo"/>
        <c:spPr>
          <a:noFill/>
          <a:ln w="9525" cap="flat" cmpd="sng" algn="ctr">
            <a:solidFill>
              <a:schemeClr val="tx1">
                <a:lumMod val="15000"/>
                <a:lumOff val="85000"/>
              </a:schemeClr>
            </a:solidFill>
            <a:round/>
          </a:ln>
          <a:effectLst/>
        </c:spPr>
        <c:txPr>
          <a:bodyPr rot="-1920000" vert="horz"/>
          <a:lstStyle/>
          <a:p>
            <a:pPr>
              <a:defRPr sz="1100" b="0" i="0" u="none" strike="noStrike" baseline="0">
                <a:solidFill>
                  <a:srgbClr val="000000"/>
                </a:solidFill>
                <a:latin typeface="Arial"/>
                <a:ea typeface="Arial"/>
                <a:cs typeface="Arial"/>
              </a:defRPr>
            </a:pPr>
            <a:endParaRPr lang="de-DE"/>
          </a:p>
        </c:txPr>
        <c:crossAx val="1"/>
        <c:crosses val="autoZero"/>
        <c:auto val="1"/>
        <c:lblOffset val="100"/>
        <c:baseTimeUnit val="months"/>
        <c:majorUnit val="1"/>
      </c:dateAx>
      <c:valAx>
        <c:axId val="1"/>
        <c:scaling>
          <c:orientation val="minMax"/>
          <c:max val="52"/>
          <c:min val="0"/>
        </c:scaling>
        <c:delete val="1"/>
        <c:axPos val="l"/>
        <c:numFmt formatCode="0.0" sourceLinked="1"/>
        <c:majorTickMark val="out"/>
        <c:minorTickMark val="none"/>
        <c:tickLblPos val="nextTo"/>
        <c:crossAx val="695548480"/>
        <c:crossesAt val="1"/>
        <c:crossBetween val="midCat"/>
      </c:valAx>
      <c:spPr>
        <a:noFill/>
        <a:ln w="25400">
          <a:noFill/>
        </a:ln>
      </c:spPr>
    </c:plotArea>
    <c:legend>
      <c:legendPos val="r"/>
      <c:layout>
        <c:manualLayout>
          <c:xMode val="edge"/>
          <c:yMode val="edge"/>
          <c:x val="6.1141550667230031E-2"/>
          <c:y val="0.11930206959755833"/>
          <c:w val="0.47340365016509189"/>
          <c:h val="9.8733362524034557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393754728958405E-2"/>
          <c:y val="0.34956353315883776"/>
          <c:w val="0.90357360269073272"/>
          <c:h val="0.46858376966986576"/>
        </c:manualLayout>
      </c:layout>
      <c:lineChart>
        <c:grouping val="standard"/>
        <c:varyColors val="0"/>
        <c:ser>
          <c:idx val="1"/>
          <c:order val="0"/>
          <c:tx>
            <c:strRef>
              <c:f>'4 Mischfutter - Quartal'!$A$12:$B$12</c:f>
              <c:strCache>
                <c:ptCount val="2"/>
                <c:pt idx="0">
                  <c:v>Pouletmastfutter</c:v>
                </c:pt>
                <c:pt idx="1">
                  <c:v>Bruttopreise gesackt</c:v>
                </c:pt>
              </c:strCache>
            </c:strRef>
          </c:tx>
          <c:spPr>
            <a:ln w="12700" cap="rnd">
              <a:solidFill>
                <a:schemeClr val="bg1">
                  <a:lumMod val="85000"/>
                </a:schemeClr>
              </a:solidFill>
              <a:round/>
            </a:ln>
            <a:effectLst/>
          </c:spPr>
          <c:marker>
            <c:symbol val="circle"/>
            <c:size val="5"/>
            <c:spPr>
              <a:solidFill>
                <a:schemeClr val="bg1">
                  <a:lumMod val="85000"/>
                </a:schemeClr>
              </a:solidFill>
              <a:ln w="9525">
                <a:solidFill>
                  <a:schemeClr val="bg1">
                    <a:lumMod val="85000"/>
                  </a:schemeClr>
                </a:solidFill>
              </a:ln>
              <a:effectLst/>
            </c:spPr>
          </c:marker>
          <c:dLbls>
            <c:dLbl>
              <c:idx val="0"/>
              <c:layout>
                <c:manualLayout>
                  <c:x val="-3.7637151591924649E-2"/>
                  <c:y val="-3.2396549414518909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5C-490D-9B67-925B09DECDA8}"/>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'4 Mischfutter - Quartal'!$C$8:$AZ$9</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2018</c:v>
                  </c:pt>
                  <c:pt idx="4">
                    <c:v>2019</c:v>
                  </c:pt>
                  <c:pt idx="8">
                    <c:v>2020</c:v>
                  </c:pt>
                  <c:pt idx="12">
                    <c:v>2021</c:v>
                  </c:pt>
                  <c:pt idx="16">
                    <c:v>2022</c:v>
                  </c:pt>
                  <c:pt idx="20">
                    <c:v>2023</c:v>
                  </c:pt>
                </c:lvl>
              </c:multiLvlStrCache>
            </c:multiLvlStrRef>
          </c:cat>
          <c:val>
            <c:numRef>
              <c:f>'4 Mischfutter - Quartal'!$C$12:$AZ$12</c:f>
              <c:numCache>
                <c:formatCode>0.0</c:formatCode>
                <c:ptCount val="24"/>
                <c:pt idx="0">
                  <c:v>103.76438356164384</c:v>
                </c:pt>
                <c:pt idx="1">
                  <c:v>104.6849315068493</c:v>
                </c:pt>
                <c:pt idx="2">
                  <c:v>104.6849315068493</c:v>
                </c:pt>
                <c:pt idx="3">
                  <c:v>104.6849315068493</c:v>
                </c:pt>
                <c:pt idx="4">
                  <c:v>103.3041095890411</c:v>
                </c:pt>
                <c:pt idx="5">
                  <c:v>102.95753424657534</c:v>
                </c:pt>
                <c:pt idx="6">
                  <c:v>102.93013698630136</c:v>
                </c:pt>
                <c:pt idx="7">
                  <c:v>102.93013698630136</c:v>
                </c:pt>
                <c:pt idx="8">
                  <c:v>102.93013698630136</c:v>
                </c:pt>
                <c:pt idx="9">
                  <c:v>102.93013698630136</c:v>
                </c:pt>
                <c:pt idx="10">
                  <c:v>102.93013698630136</c:v>
                </c:pt>
                <c:pt idx="11">
                  <c:v>102.93013698630136</c:v>
                </c:pt>
                <c:pt idx="12">
                  <c:v>104.893151</c:v>
                </c:pt>
                <c:pt idx="13">
                  <c:v>106.7863014</c:v>
                </c:pt>
                <c:pt idx="14">
                  <c:v>108.62602699999999</c:v>
                </c:pt>
                <c:pt idx="15">
                  <c:v>108.815068</c:v>
                </c:pt>
                <c:pt idx="16">
                  <c:v>111.49</c:v>
                </c:pt>
                <c:pt idx="17">
                  <c:v>117.12</c:v>
                </c:pt>
                <c:pt idx="18">
                  <c:v>118.36</c:v>
                </c:pt>
                <c:pt idx="19">
                  <c:v>116.76</c:v>
                </c:pt>
                <c:pt idx="20">
                  <c:v>114.58</c:v>
                </c:pt>
                <c:pt idx="21">
                  <c:v>111.86</c:v>
                </c:pt>
                <c:pt idx="22">
                  <c:v>110.61</c:v>
                </c:pt>
                <c:pt idx="23">
                  <c:v>110.61</c:v>
                </c:pt>
              </c:numCache>
            </c:numRef>
          </c:val>
          <c:smooth val="0"/>
          <c:extLst>
            <c:ext xmlns:c16="http://schemas.microsoft.com/office/drawing/2014/chart" uri="{C3380CC4-5D6E-409C-BE32-E72D297353CC}">
              <c16:uniqueId val="{00000001-115C-490D-9B67-925B09DECDA8}"/>
            </c:ext>
          </c:extLst>
        </c:ser>
        <c:ser>
          <c:idx val="0"/>
          <c:order val="1"/>
          <c:tx>
            <c:strRef>
              <c:f>'4 Mischfutter - Quartal'!$A$11:$B$11</c:f>
              <c:strCache>
                <c:ptCount val="2"/>
                <c:pt idx="0">
                  <c:v>Legehennenfutter</c:v>
                </c:pt>
                <c:pt idx="1">
                  <c:v>Bruttopreise gesackt</c:v>
                </c:pt>
              </c:strCache>
            </c:strRef>
          </c:tx>
          <c:spPr>
            <a:ln w="12700">
              <a:solidFill>
                <a:schemeClr val="accent1"/>
              </a:solidFill>
              <a:prstDash val="solid"/>
            </a:ln>
          </c:spPr>
          <c:marker>
            <c:symbol val="circle"/>
            <c:size val="5"/>
            <c:spPr>
              <a:solidFill>
                <a:schemeClr val="accent1"/>
              </a:solidFill>
              <a:ln>
                <a:solidFill>
                  <a:schemeClr val="accent1"/>
                </a:solidFill>
                <a:prstDash val="solid"/>
              </a:ln>
            </c:spPr>
          </c:marker>
          <c:dLbls>
            <c:dLbl>
              <c:idx val="0"/>
              <c:layout>
                <c:manualLayout>
                  <c:x val="-3.7637151591924649E-2"/>
                  <c:y val="-2.9021022885538317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5C-490D-9B67-925B09DECDA8}"/>
                </c:ext>
              </c:extLst>
            </c:dLbl>
            <c:dLbl>
              <c:idx val="1"/>
              <c:layout>
                <c:manualLayout>
                  <c:x val="-3.7637151591924656E-2"/>
                  <c:y val="-2.9021022885538317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5C-490D-9B67-925B09DECDA8}"/>
                </c:ext>
              </c:extLst>
            </c:dLbl>
            <c:dLbl>
              <c:idx val="2"/>
              <c:layout>
                <c:manualLayout>
                  <c:x val="-3.7637151591924635E-2"/>
                  <c:y val="-3.2396549414518944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5C-490D-9B67-925B09DECDA8}"/>
                </c:ext>
              </c:extLst>
            </c:dLbl>
            <c:dLbl>
              <c:idx val="3"/>
              <c:layout>
                <c:manualLayout>
                  <c:x val="-3.7637151591924635E-2"/>
                  <c:y val="-3.2396549414518909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5C-490D-9B67-925B09DECDA8}"/>
                </c:ext>
              </c:extLst>
            </c:dLbl>
            <c:dLbl>
              <c:idx val="4"/>
              <c:layout>
                <c:manualLayout>
                  <c:x val="-3.7637151591924677E-2"/>
                  <c:y val="-2.9021022885538289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5C-490D-9B67-925B09DECDA8}"/>
                </c:ext>
              </c:extLst>
            </c:dLbl>
            <c:dLbl>
              <c:idx val="5"/>
              <c:layout>
                <c:manualLayout>
                  <c:x val="-3.7637151591924635E-2"/>
                  <c:y val="-2.9021022885538289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5C-490D-9B67-925B09DECDA8}"/>
                </c:ext>
              </c:extLst>
            </c:dLbl>
            <c:dLbl>
              <c:idx val="6"/>
              <c:layout>
                <c:manualLayout>
                  <c:x val="-3.7637151591924635E-2"/>
                  <c:y val="-2.9021022885538289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15C-490D-9B67-925B09DECDA8}"/>
                </c:ext>
              </c:extLst>
            </c:dLbl>
            <c:dLbl>
              <c:idx val="7"/>
              <c:layout>
                <c:manualLayout>
                  <c:x val="-3.7637151591924635E-2"/>
                  <c:y val="-2.9021022885538289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15C-490D-9B67-925B09DECDA8}"/>
                </c:ext>
              </c:extLst>
            </c:dLbl>
            <c:dLbl>
              <c:idx val="8"/>
              <c:layout>
                <c:manualLayout>
                  <c:x val="-3.0704743841165342E-2"/>
                  <c:y val="-2.9021022885538289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15C-490D-9B67-925B09DECDA8}"/>
                </c:ext>
              </c:extLst>
            </c:dLbl>
            <c:dLbl>
              <c:idx val="9"/>
              <c:layout>
                <c:manualLayout>
                  <c:x val="-3.7637151591924718E-2"/>
                  <c:y val="-3.2396549414518909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15C-490D-9B67-925B09DECDA8}"/>
                </c:ext>
              </c:extLst>
            </c:dLbl>
            <c:dLbl>
              <c:idx val="10"/>
              <c:layout>
                <c:manualLayout>
                  <c:x val="-4.2258756759097557E-2"/>
                  <c:y val="-2.9021022885538317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15C-490D-9B67-925B09DECDA8}"/>
                </c:ext>
              </c:extLst>
            </c:dLbl>
            <c:dLbl>
              <c:idx val="11"/>
              <c:layout>
                <c:manualLayout>
                  <c:x val="-3.7637151591924808E-2"/>
                  <c:y val="-2.9021022885538317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15C-490D-9B67-925B09DECDA8}"/>
                </c:ext>
              </c:extLst>
            </c:dLbl>
            <c:dLbl>
              <c:idx val="12"/>
              <c:layout>
                <c:manualLayout>
                  <c:x val="-4.2258764448204804E-2"/>
                  <c:y val="-3.505928882177399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15C-490D-9B67-925B09DECDA8}"/>
                </c:ext>
              </c:extLst>
            </c:dLbl>
            <c:dLbl>
              <c:idx val="13"/>
              <c:layout>
                <c:manualLayout>
                  <c:x val="-3.297934378653275E-2"/>
                  <c:y val="-3.2110103884073316E-2"/>
                </c:manualLayout>
              </c:layout>
              <c:spPr>
                <a:noFill/>
                <a:ln w="25400">
                  <a:noFill/>
                </a:ln>
              </c:spPr>
              <c:txPr>
                <a:bodyPr/>
                <a:lstStyle/>
                <a:p>
                  <a:pPr>
                    <a:defRPr sz="700" b="0" i="0" u="none" strike="noStrike" baseline="0">
                      <a:solidFill>
                        <a:srgbClr val="00000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15C-490D-9B67-925B09DECDA8}"/>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'4 Mischfutter - Quartal'!$C$8:$AZ$9</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2018</c:v>
                  </c:pt>
                  <c:pt idx="4">
                    <c:v>2019</c:v>
                  </c:pt>
                  <c:pt idx="8">
                    <c:v>2020</c:v>
                  </c:pt>
                  <c:pt idx="12">
                    <c:v>2021</c:v>
                  </c:pt>
                  <c:pt idx="16">
                    <c:v>2022</c:v>
                  </c:pt>
                  <c:pt idx="20">
                    <c:v>2023</c:v>
                  </c:pt>
                </c:lvl>
              </c:multiLvlStrCache>
            </c:multiLvlStrRef>
          </c:cat>
          <c:val>
            <c:numRef>
              <c:f>'4 Mischfutter - Quartal'!$C$11:$AZ$11</c:f>
              <c:numCache>
                <c:formatCode>0.0</c:formatCode>
                <c:ptCount val="24"/>
                <c:pt idx="0">
                  <c:v>85.399999999999991</c:v>
                </c:pt>
                <c:pt idx="1">
                  <c:v>86.487912087912093</c:v>
                </c:pt>
                <c:pt idx="2">
                  <c:v>86.487912087912093</c:v>
                </c:pt>
                <c:pt idx="3">
                  <c:v>86.487912087912093</c:v>
                </c:pt>
                <c:pt idx="4">
                  <c:v>85.441758241758251</c:v>
                </c:pt>
                <c:pt idx="5">
                  <c:v>85.163736263736254</c:v>
                </c:pt>
                <c:pt idx="6">
                  <c:v>85.141758241758239</c:v>
                </c:pt>
                <c:pt idx="7">
                  <c:v>84.748351648351658</c:v>
                </c:pt>
                <c:pt idx="8">
                  <c:v>84.7043956043956</c:v>
                </c:pt>
                <c:pt idx="9">
                  <c:v>84.605494505494505</c:v>
                </c:pt>
                <c:pt idx="10">
                  <c:v>84.7043956043956</c:v>
                </c:pt>
                <c:pt idx="11">
                  <c:v>84.7043956043956</c:v>
                </c:pt>
                <c:pt idx="12">
                  <c:v>86.619780199999994</c:v>
                </c:pt>
                <c:pt idx="13">
                  <c:v>88.557142859999999</c:v>
                </c:pt>
                <c:pt idx="14">
                  <c:v>89.386813200000006</c:v>
                </c:pt>
                <c:pt idx="15">
                  <c:v>90.585714300000006</c:v>
                </c:pt>
                <c:pt idx="16">
                  <c:v>93.73</c:v>
                </c:pt>
                <c:pt idx="17">
                  <c:v>99.03</c:v>
                </c:pt>
                <c:pt idx="18">
                  <c:v>97.93</c:v>
                </c:pt>
                <c:pt idx="19">
                  <c:v>97.93</c:v>
                </c:pt>
                <c:pt idx="20">
                  <c:v>96.09</c:v>
                </c:pt>
                <c:pt idx="21">
                  <c:v>93.31</c:v>
                </c:pt>
                <c:pt idx="22">
                  <c:v>93.39</c:v>
                </c:pt>
                <c:pt idx="23">
                  <c:v>93.13</c:v>
                </c:pt>
              </c:numCache>
            </c:numRef>
          </c:val>
          <c:smooth val="0"/>
          <c:extLst>
            <c:ext xmlns:c16="http://schemas.microsoft.com/office/drawing/2014/chart" uri="{C3380CC4-5D6E-409C-BE32-E72D297353CC}">
              <c16:uniqueId val="{00000010-115C-490D-9B67-925B09DECDA8}"/>
            </c:ext>
          </c:extLst>
        </c:ser>
        <c:ser>
          <c:idx val="7"/>
          <c:order val="2"/>
          <c:tx>
            <c:strRef>
              <c:f>'4 Mischfutter - Quartal'!$A$18</c:f>
              <c:strCache>
                <c:ptCount val="1"/>
                <c:pt idx="0">
                  <c:v>Pouletmastfutter, Vertragsproduktion (1)</c:v>
                </c:pt>
              </c:strCache>
            </c:strRef>
          </c:tx>
          <c:spPr>
            <a:ln w="12700" cap="rnd">
              <a:solidFill>
                <a:schemeClr val="tx1">
                  <a:lumMod val="75000"/>
                  <a:lumOff val="25000"/>
                </a:schemeClr>
              </a:solidFill>
              <a:round/>
            </a:ln>
            <a:effectLst/>
          </c:spPr>
          <c:marker>
            <c:symbol val="circle"/>
            <c:size val="5"/>
            <c:spPr>
              <a:solidFill>
                <a:schemeClr val="tx1">
                  <a:lumMod val="75000"/>
                  <a:lumOff val="25000"/>
                </a:schemeClr>
              </a:solidFill>
              <a:ln w="9525">
                <a:solidFill>
                  <a:schemeClr val="tx1">
                    <a:lumMod val="75000"/>
                    <a:lumOff val="25000"/>
                  </a:schemeClr>
                </a:solidFill>
              </a:ln>
              <a:effectLst/>
            </c:spPr>
          </c:marker>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'4 Mischfutter - Quartal'!$C$8:$AZ$9</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2018</c:v>
                  </c:pt>
                  <c:pt idx="4">
                    <c:v>2019</c:v>
                  </c:pt>
                  <c:pt idx="8">
                    <c:v>2020</c:v>
                  </c:pt>
                  <c:pt idx="12">
                    <c:v>2021</c:v>
                  </c:pt>
                  <c:pt idx="16">
                    <c:v>2022</c:v>
                  </c:pt>
                  <c:pt idx="20">
                    <c:v>2023</c:v>
                  </c:pt>
                </c:lvl>
              </c:multiLvlStrCache>
            </c:multiLvlStrRef>
          </c:cat>
          <c:val>
            <c:numRef>
              <c:f>'4 Mischfutter - Quartal'!$C$18:$AN$18</c:f>
              <c:numCache>
                <c:formatCode>0.0</c:formatCode>
                <c:ptCount val="12"/>
              </c:numCache>
            </c:numRef>
          </c:val>
          <c:smooth val="0"/>
          <c:extLst>
            <c:ext xmlns:c16="http://schemas.microsoft.com/office/drawing/2014/chart" uri="{C3380CC4-5D6E-409C-BE32-E72D297353CC}">
              <c16:uniqueId val="{00000011-115C-490D-9B67-925B09DECDA8}"/>
            </c:ext>
          </c:extLst>
        </c:ser>
        <c:ser>
          <c:idx val="6"/>
          <c:order val="3"/>
          <c:tx>
            <c:strRef>
              <c:f>'4 Mischfutter - Quartal'!$A$17</c:f>
              <c:strCache>
                <c:ptCount val="1"/>
                <c:pt idx="0">
                  <c:v>Legehennenfutter, Vertragsproduktion (1)</c:v>
                </c:pt>
              </c:strCache>
            </c:strRef>
          </c:tx>
          <c:spPr>
            <a:ln w="12700" cap="rnd">
              <a:solidFill>
                <a:schemeClr val="accent1">
                  <a:lumMod val="20000"/>
                  <a:lumOff val="80000"/>
                </a:schemeClr>
              </a:solidFill>
              <a:round/>
            </a:ln>
            <a:effectLst/>
          </c:spPr>
          <c:marker>
            <c:symbol val="circle"/>
            <c:size val="5"/>
            <c:spPr>
              <a:solidFill>
                <a:schemeClr val="accent1">
                  <a:lumMod val="20000"/>
                  <a:lumOff val="80000"/>
                </a:schemeClr>
              </a:solidFill>
              <a:ln w="9525">
                <a:solidFill>
                  <a:schemeClr val="accent1">
                    <a:lumMod val="20000"/>
                    <a:lumOff val="80000"/>
                  </a:schemeClr>
                </a:solidFill>
              </a:ln>
              <a:effectLst/>
            </c:spPr>
          </c:marker>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'4 Mischfutter - Quartal'!$C$8:$AZ$9</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2018</c:v>
                  </c:pt>
                  <c:pt idx="4">
                    <c:v>2019</c:v>
                  </c:pt>
                  <c:pt idx="8">
                    <c:v>2020</c:v>
                  </c:pt>
                  <c:pt idx="12">
                    <c:v>2021</c:v>
                  </c:pt>
                  <c:pt idx="16">
                    <c:v>2022</c:v>
                  </c:pt>
                  <c:pt idx="20">
                    <c:v>2023</c:v>
                  </c:pt>
                </c:lvl>
              </c:multiLvlStrCache>
            </c:multiLvlStrRef>
          </c:cat>
          <c:val>
            <c:numRef>
              <c:f>'4 Mischfutter - Quartal'!$C$17:$AN$17</c:f>
              <c:numCache>
                <c:formatCode>0.0</c:formatCode>
                <c:ptCount val="12"/>
              </c:numCache>
            </c:numRef>
          </c:val>
          <c:smooth val="0"/>
          <c:extLst>
            <c:ext xmlns:c16="http://schemas.microsoft.com/office/drawing/2014/chart" uri="{C3380CC4-5D6E-409C-BE32-E72D297353CC}">
              <c16:uniqueId val="{00000012-115C-490D-9B67-925B09DECDA8}"/>
            </c:ext>
          </c:extLst>
        </c:ser>
        <c:dLbls>
          <c:showLegendKey val="0"/>
          <c:showVal val="0"/>
          <c:showCatName val="0"/>
          <c:showSerName val="0"/>
          <c:showPercent val="0"/>
          <c:showBubbleSize val="0"/>
        </c:dLbls>
        <c:marker val="1"/>
        <c:smooth val="0"/>
        <c:axId val="695545200"/>
        <c:axId val="1"/>
      </c:lineChart>
      <c:catAx>
        <c:axId val="6955452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scaling>
        <c:delete val="1"/>
        <c:axPos val="l"/>
        <c:numFmt formatCode="0.0" sourceLinked="1"/>
        <c:majorTickMark val="out"/>
        <c:minorTickMark val="none"/>
        <c:tickLblPos val="nextTo"/>
        <c:crossAx val="695545200"/>
        <c:crosses val="autoZero"/>
        <c:crossBetween val="between"/>
      </c:valAx>
      <c:spPr>
        <a:noFill/>
        <a:ln w="25400">
          <a:noFill/>
        </a:ln>
      </c:spPr>
    </c:plotArea>
    <c:legend>
      <c:legendPos val="r"/>
      <c:legendEntry>
        <c:idx val="2"/>
        <c:delete val="1"/>
      </c:legendEntry>
      <c:legendEntry>
        <c:idx val="3"/>
        <c:delete val="1"/>
      </c:legendEntry>
      <c:layout>
        <c:manualLayout>
          <c:xMode val="edge"/>
          <c:yMode val="edge"/>
          <c:x val="0.51565675400182553"/>
          <c:y val="3.3428189897315469E-2"/>
          <c:w val="0.40000113652911118"/>
          <c:h val="0.17233618823962793"/>
        </c:manualLayout>
      </c:layout>
      <c:overlay val="0"/>
      <c:txPr>
        <a:bodyPr/>
        <a:lstStyle/>
        <a:p>
          <a:pPr>
            <a:defRPr sz="900"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978155956311915E-2"/>
          <c:y val="0.28516565596208043"/>
          <c:w val="0.87835383968659364"/>
          <c:h val="0.54385773462977294"/>
        </c:manualLayout>
      </c:layout>
      <c:lineChart>
        <c:grouping val="standard"/>
        <c:varyColors val="0"/>
        <c:ser>
          <c:idx val="6"/>
          <c:order val="0"/>
          <c:tx>
            <c:strRef>
              <c:f>'4 Mischfutter - Quartal'!$A$16</c:f>
              <c:strCache>
                <c:ptCount val="1"/>
                <c:pt idx="0">
                  <c:v>Munimastfutter</c:v>
                </c:pt>
              </c:strCache>
            </c:strRef>
          </c:tx>
          <c:spPr>
            <a:ln w="1270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'4 Mischfutter - Quartal'!$C$8:$AZ$9</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2018</c:v>
                  </c:pt>
                  <c:pt idx="4">
                    <c:v>2019</c:v>
                  </c:pt>
                  <c:pt idx="8">
                    <c:v>2020</c:v>
                  </c:pt>
                  <c:pt idx="12">
                    <c:v>2021</c:v>
                  </c:pt>
                  <c:pt idx="16">
                    <c:v>2022</c:v>
                  </c:pt>
                  <c:pt idx="20">
                    <c:v>2023</c:v>
                  </c:pt>
                </c:lvl>
              </c:multiLvlStrCache>
            </c:multiLvlStrRef>
          </c:cat>
          <c:val>
            <c:numRef>
              <c:f>'4 Mischfutter - Quartal'!$C$16:$AZ$16</c:f>
              <c:numCache>
                <c:formatCode>0.0</c:formatCode>
                <c:ptCount val="24"/>
                <c:pt idx="0">
                  <c:v>82.67613636363636</c:v>
                </c:pt>
                <c:pt idx="1">
                  <c:v>84.117045454545448</c:v>
                </c:pt>
                <c:pt idx="2">
                  <c:v>84.639772727272714</c:v>
                </c:pt>
                <c:pt idx="3">
                  <c:v>84.171590909090909</c:v>
                </c:pt>
                <c:pt idx="4">
                  <c:v>82.807954545454535</c:v>
                </c:pt>
                <c:pt idx="5">
                  <c:v>82.651136363636368</c:v>
                </c:pt>
                <c:pt idx="6">
                  <c:v>82.639772727272728</c:v>
                </c:pt>
                <c:pt idx="7">
                  <c:v>82.163636363636371</c:v>
                </c:pt>
                <c:pt idx="8">
                  <c:v>82.163636363636371</c:v>
                </c:pt>
                <c:pt idx="9">
                  <c:v>82.163636363636371</c:v>
                </c:pt>
                <c:pt idx="10">
                  <c:v>81.981818181818184</c:v>
                </c:pt>
                <c:pt idx="11">
                  <c:v>81.61818181818181</c:v>
                </c:pt>
                <c:pt idx="12">
                  <c:v>83.679166699999996</c:v>
                </c:pt>
                <c:pt idx="13">
                  <c:v>85.498863639999996</c:v>
                </c:pt>
                <c:pt idx="14">
                  <c:v>86.126136399999993</c:v>
                </c:pt>
                <c:pt idx="15">
                  <c:v>87.432954499999994</c:v>
                </c:pt>
                <c:pt idx="16">
                  <c:v>90.26</c:v>
                </c:pt>
                <c:pt idx="17">
                  <c:v>94.8</c:v>
                </c:pt>
                <c:pt idx="18">
                  <c:v>95.67</c:v>
                </c:pt>
                <c:pt idx="19">
                  <c:v>94.44</c:v>
                </c:pt>
                <c:pt idx="20">
                  <c:v>93.47</c:v>
                </c:pt>
                <c:pt idx="21">
                  <c:v>90.38</c:v>
                </c:pt>
                <c:pt idx="22">
                  <c:v>90.26</c:v>
                </c:pt>
                <c:pt idx="23">
                  <c:v>91.26</c:v>
                </c:pt>
              </c:numCache>
            </c:numRef>
          </c:val>
          <c:smooth val="0"/>
          <c:extLst>
            <c:ext xmlns:c16="http://schemas.microsoft.com/office/drawing/2014/chart" uri="{C3380CC4-5D6E-409C-BE32-E72D297353CC}">
              <c16:uniqueId val="{00000000-56E1-40F4-BB48-DFD2C3D86019}"/>
            </c:ext>
          </c:extLst>
        </c:ser>
        <c:ser>
          <c:idx val="0"/>
          <c:order val="1"/>
          <c:tx>
            <c:strRef>
              <c:f>'4 Mischfutter - Quartal'!$A$13</c:f>
              <c:strCache>
                <c:ptCount val="1"/>
                <c:pt idx="0">
                  <c:v>Muttersauen Alleinfutter</c:v>
                </c:pt>
              </c:strCache>
            </c:strRef>
          </c:tx>
          <c:spPr>
            <a:ln w="12700">
              <a:solidFill>
                <a:schemeClr val="bg1">
                  <a:lumMod val="85000"/>
                </a:schemeClr>
              </a:solidFill>
              <a:prstDash val="solid"/>
            </a:ln>
          </c:spPr>
          <c:marker>
            <c:symbol val="circle"/>
            <c:size val="5"/>
            <c:spPr>
              <a:solidFill>
                <a:schemeClr val="bg1">
                  <a:lumMod val="85000"/>
                </a:schemeClr>
              </a:solidFill>
              <a:ln>
                <a:solidFill>
                  <a:schemeClr val="bg1">
                    <a:lumMod val="85000"/>
                  </a:schemeClr>
                </a:solidFill>
                <a:prstDash val="solid"/>
              </a:ln>
            </c:spPr>
          </c:marker>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'4 Mischfutter - Quartal'!$C$8:$AZ$9</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2018</c:v>
                  </c:pt>
                  <c:pt idx="4">
                    <c:v>2019</c:v>
                  </c:pt>
                  <c:pt idx="8">
                    <c:v>2020</c:v>
                  </c:pt>
                  <c:pt idx="12">
                    <c:v>2021</c:v>
                  </c:pt>
                  <c:pt idx="16">
                    <c:v>2022</c:v>
                  </c:pt>
                  <c:pt idx="20">
                    <c:v>2023</c:v>
                  </c:pt>
                </c:lvl>
              </c:multiLvlStrCache>
            </c:multiLvlStrRef>
          </c:cat>
          <c:val>
            <c:numRef>
              <c:f>'4 Mischfutter - Quartal'!$C$13:$AZ$13</c:f>
              <c:numCache>
                <c:formatCode>0.0</c:formatCode>
                <c:ptCount val="24"/>
                <c:pt idx="0">
                  <c:v>72.111764705882365</c:v>
                </c:pt>
                <c:pt idx="1">
                  <c:v>72.876470588235293</c:v>
                </c:pt>
                <c:pt idx="2">
                  <c:v>72.876470588235293</c:v>
                </c:pt>
                <c:pt idx="3">
                  <c:v>72.876470588235293</c:v>
                </c:pt>
                <c:pt idx="4">
                  <c:v>71.747058823529414</c:v>
                </c:pt>
                <c:pt idx="5">
                  <c:v>71.747058823529414</c:v>
                </c:pt>
                <c:pt idx="6">
                  <c:v>71.798529411764704</c:v>
                </c:pt>
                <c:pt idx="7">
                  <c:v>71.29117647058824</c:v>
                </c:pt>
                <c:pt idx="8">
                  <c:v>71.232352941176487</c:v>
                </c:pt>
                <c:pt idx="9">
                  <c:v>71.100000000000009</c:v>
                </c:pt>
                <c:pt idx="10">
                  <c:v>71.097058823529423</c:v>
                </c:pt>
                <c:pt idx="11">
                  <c:v>71.091176470588238</c:v>
                </c:pt>
                <c:pt idx="12">
                  <c:v>72.944117599999998</c:v>
                </c:pt>
                <c:pt idx="13">
                  <c:v>74.723529409999998</c:v>
                </c:pt>
                <c:pt idx="14">
                  <c:v>74.848529400000004</c:v>
                </c:pt>
                <c:pt idx="15">
                  <c:v>76.558823500000003</c:v>
                </c:pt>
                <c:pt idx="16">
                  <c:v>78.650000000000006</c:v>
                </c:pt>
                <c:pt idx="17">
                  <c:v>85.95</c:v>
                </c:pt>
                <c:pt idx="18">
                  <c:v>85.95</c:v>
                </c:pt>
                <c:pt idx="19">
                  <c:v>80.78</c:v>
                </c:pt>
                <c:pt idx="20">
                  <c:v>79.94</c:v>
                </c:pt>
                <c:pt idx="21">
                  <c:v>78.680000000000007</c:v>
                </c:pt>
                <c:pt idx="22">
                  <c:v>79.010000000000005</c:v>
                </c:pt>
                <c:pt idx="23">
                  <c:v>78.69</c:v>
                </c:pt>
              </c:numCache>
            </c:numRef>
          </c:val>
          <c:smooth val="0"/>
          <c:extLst>
            <c:ext xmlns:c16="http://schemas.microsoft.com/office/drawing/2014/chart" uri="{C3380CC4-5D6E-409C-BE32-E72D297353CC}">
              <c16:uniqueId val="{00000001-56E1-40F4-BB48-DFD2C3D86019}"/>
            </c:ext>
          </c:extLst>
        </c:ser>
        <c:ser>
          <c:idx val="1"/>
          <c:order val="2"/>
          <c:tx>
            <c:strRef>
              <c:f>'4 Mischfutter - Quartal'!$A$14</c:f>
              <c:strCache>
                <c:ptCount val="1"/>
                <c:pt idx="0">
                  <c:v>Jagermast Alleinfutter</c:v>
                </c:pt>
              </c:strCache>
            </c:strRef>
          </c:tx>
          <c:spPr>
            <a:ln w="1270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'4 Mischfutter - Quartal'!$C$8:$AZ$9</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2018</c:v>
                  </c:pt>
                  <c:pt idx="4">
                    <c:v>2019</c:v>
                  </c:pt>
                  <c:pt idx="8">
                    <c:v>2020</c:v>
                  </c:pt>
                  <c:pt idx="12">
                    <c:v>2021</c:v>
                  </c:pt>
                  <c:pt idx="16">
                    <c:v>2022</c:v>
                  </c:pt>
                  <c:pt idx="20">
                    <c:v>2023</c:v>
                  </c:pt>
                </c:lvl>
              </c:multiLvlStrCache>
            </c:multiLvlStrRef>
          </c:cat>
          <c:val>
            <c:numRef>
              <c:f>'4 Mischfutter - Quartal'!$C$14:$AZ$14</c:f>
              <c:numCache>
                <c:formatCode>0.0</c:formatCode>
                <c:ptCount val="24"/>
                <c:pt idx="0">
                  <c:v>72.707692307692312</c:v>
                </c:pt>
                <c:pt idx="1">
                  <c:v>73.483516483516482</c:v>
                </c:pt>
                <c:pt idx="2">
                  <c:v>73.483516483516482</c:v>
                </c:pt>
                <c:pt idx="3">
                  <c:v>73.483516483516482</c:v>
                </c:pt>
                <c:pt idx="4">
                  <c:v>72.586813186813188</c:v>
                </c:pt>
                <c:pt idx="5">
                  <c:v>72.35164835164835</c:v>
                </c:pt>
                <c:pt idx="6">
                  <c:v>72.339560439560444</c:v>
                </c:pt>
                <c:pt idx="7">
                  <c:v>71.980586080586079</c:v>
                </c:pt>
                <c:pt idx="8">
                  <c:v>71.585714285714289</c:v>
                </c:pt>
                <c:pt idx="9">
                  <c:v>71.48681318681318</c:v>
                </c:pt>
                <c:pt idx="10">
                  <c:v>71.431868131868114</c:v>
                </c:pt>
                <c:pt idx="11">
                  <c:v>71.321978021978012</c:v>
                </c:pt>
                <c:pt idx="12">
                  <c:v>72.452747299999999</c:v>
                </c:pt>
                <c:pt idx="13">
                  <c:v>73.551648349999994</c:v>
                </c:pt>
                <c:pt idx="14">
                  <c:v>73.917582400000001</c:v>
                </c:pt>
                <c:pt idx="15">
                  <c:v>75.223443200000006</c:v>
                </c:pt>
                <c:pt idx="16">
                  <c:v>77.53</c:v>
                </c:pt>
                <c:pt idx="17">
                  <c:v>80.3</c:v>
                </c:pt>
                <c:pt idx="18">
                  <c:v>80.67</c:v>
                </c:pt>
                <c:pt idx="19">
                  <c:v>80.16</c:v>
                </c:pt>
                <c:pt idx="20">
                  <c:v>78.13</c:v>
                </c:pt>
                <c:pt idx="21">
                  <c:v>76.430000000000007</c:v>
                </c:pt>
                <c:pt idx="22">
                  <c:v>76.55</c:v>
                </c:pt>
                <c:pt idx="23">
                  <c:v>76.66</c:v>
                </c:pt>
              </c:numCache>
            </c:numRef>
          </c:val>
          <c:smooth val="0"/>
          <c:extLst>
            <c:ext xmlns:c16="http://schemas.microsoft.com/office/drawing/2014/chart" uri="{C3380CC4-5D6E-409C-BE32-E72D297353CC}">
              <c16:uniqueId val="{00000002-56E1-40F4-BB48-DFD2C3D86019}"/>
            </c:ext>
          </c:extLst>
        </c:ser>
        <c:ser>
          <c:idx val="7"/>
          <c:order val="3"/>
          <c:tx>
            <c:strRef>
              <c:f>'4 Mischfutter - Quartal'!$A$15</c:f>
              <c:strCache>
                <c:ptCount val="1"/>
                <c:pt idx="0">
                  <c:v>Getreidemischung Milchkühe</c:v>
                </c:pt>
              </c:strCache>
            </c:strRef>
          </c:tx>
          <c:spPr>
            <a:ln w="12700" cap="rnd">
              <a:solidFill>
                <a:schemeClr val="tx1">
                  <a:lumMod val="75000"/>
                  <a:lumOff val="25000"/>
                </a:schemeClr>
              </a:solidFill>
              <a:round/>
            </a:ln>
            <a:effectLst/>
          </c:spPr>
          <c:marker>
            <c:symbol val="circle"/>
            <c:size val="5"/>
            <c:spPr>
              <a:solidFill>
                <a:schemeClr val="tx1">
                  <a:lumMod val="75000"/>
                  <a:lumOff val="25000"/>
                </a:schemeClr>
              </a:solidFill>
              <a:ln w="9525">
                <a:solidFill>
                  <a:schemeClr val="tx1">
                    <a:lumMod val="75000"/>
                    <a:lumOff val="25000"/>
                  </a:schemeClr>
                </a:solidFill>
              </a:ln>
              <a:effectLst/>
            </c:spPr>
          </c:marker>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'4 Mischfutter - Quartal'!$C$8:$AZ$9</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2018</c:v>
                  </c:pt>
                  <c:pt idx="4">
                    <c:v>2019</c:v>
                  </c:pt>
                  <c:pt idx="8">
                    <c:v>2020</c:v>
                  </c:pt>
                  <c:pt idx="12">
                    <c:v>2021</c:v>
                  </c:pt>
                  <c:pt idx="16">
                    <c:v>2022</c:v>
                  </c:pt>
                  <c:pt idx="20">
                    <c:v>2023</c:v>
                  </c:pt>
                </c:lvl>
              </c:multiLvlStrCache>
            </c:multiLvlStrRef>
          </c:cat>
          <c:val>
            <c:numRef>
              <c:f>'4 Mischfutter - Quartal'!$C$15:$AZ$15</c:f>
              <c:numCache>
                <c:formatCode>0.0</c:formatCode>
                <c:ptCount val="24"/>
                <c:pt idx="0">
                  <c:v>68.814285714285717</c:v>
                </c:pt>
                <c:pt idx="1">
                  <c:v>67.601470588235301</c:v>
                </c:pt>
                <c:pt idx="2">
                  <c:v>67.601470588235301</c:v>
                </c:pt>
                <c:pt idx="3">
                  <c:v>67.601470588235301</c:v>
                </c:pt>
                <c:pt idx="4">
                  <c:v>67.601470588235301</c:v>
                </c:pt>
                <c:pt idx="5">
                  <c:v>67.601470588235301</c:v>
                </c:pt>
                <c:pt idx="6">
                  <c:v>67.645588235294113</c:v>
                </c:pt>
                <c:pt idx="7">
                  <c:v>67.645588235294113</c:v>
                </c:pt>
                <c:pt idx="8">
                  <c:v>67.645588235294113</c:v>
                </c:pt>
                <c:pt idx="9">
                  <c:v>67.601470588235301</c:v>
                </c:pt>
                <c:pt idx="10">
                  <c:v>67.498529411764707</c:v>
                </c:pt>
                <c:pt idx="11">
                  <c:v>67.292647058823533</c:v>
                </c:pt>
                <c:pt idx="12">
                  <c:v>68.213235299999994</c:v>
                </c:pt>
                <c:pt idx="13">
                  <c:v>68.79852941</c:v>
                </c:pt>
                <c:pt idx="14">
                  <c:v>68.710294099999999</c:v>
                </c:pt>
                <c:pt idx="15">
                  <c:v>69.530882399999996</c:v>
                </c:pt>
                <c:pt idx="16">
                  <c:v>70.790000000000006</c:v>
                </c:pt>
                <c:pt idx="17">
                  <c:v>72.86</c:v>
                </c:pt>
                <c:pt idx="18">
                  <c:v>74.099999999999994</c:v>
                </c:pt>
                <c:pt idx="19">
                  <c:v>73.38</c:v>
                </c:pt>
                <c:pt idx="20">
                  <c:v>72.959999999999994</c:v>
                </c:pt>
                <c:pt idx="21">
                  <c:v>72.7</c:v>
                </c:pt>
                <c:pt idx="22">
                  <c:v>73.59</c:v>
                </c:pt>
                <c:pt idx="23">
                  <c:v>73.48</c:v>
                </c:pt>
              </c:numCache>
            </c:numRef>
          </c:val>
          <c:smooth val="0"/>
          <c:extLst>
            <c:ext xmlns:c16="http://schemas.microsoft.com/office/drawing/2014/chart" uri="{C3380CC4-5D6E-409C-BE32-E72D297353CC}">
              <c16:uniqueId val="{00000003-56E1-40F4-BB48-DFD2C3D86019}"/>
            </c:ext>
          </c:extLst>
        </c:ser>
        <c:dLbls>
          <c:showLegendKey val="0"/>
          <c:showVal val="0"/>
          <c:showCatName val="0"/>
          <c:showSerName val="0"/>
          <c:showPercent val="0"/>
          <c:showBubbleSize val="0"/>
        </c:dLbls>
        <c:marker val="1"/>
        <c:smooth val="0"/>
        <c:axId val="695559960"/>
        <c:axId val="1"/>
      </c:lineChart>
      <c:catAx>
        <c:axId val="6955599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in val="55"/>
        </c:scaling>
        <c:delete val="1"/>
        <c:axPos val="l"/>
        <c:numFmt formatCode="0.0" sourceLinked="1"/>
        <c:majorTickMark val="out"/>
        <c:minorTickMark val="none"/>
        <c:tickLblPos val="nextTo"/>
        <c:crossAx val="695559960"/>
        <c:crosses val="autoZero"/>
        <c:crossBetween val="between"/>
      </c:valAx>
      <c:spPr>
        <a:noFill/>
        <a:ln w="25400">
          <a:noFill/>
        </a:ln>
      </c:spPr>
    </c:plotArea>
    <c:legend>
      <c:legendPos val="r"/>
      <c:layout>
        <c:manualLayout>
          <c:xMode val="edge"/>
          <c:yMode val="edge"/>
          <c:x val="0.54387638961011442"/>
          <c:y val="4.3651235903204404E-2"/>
          <c:w val="0.39838209994948481"/>
          <c:h val="0.22695186178650745"/>
        </c:manualLayout>
      </c:layout>
      <c:overlay val="0"/>
      <c:txPr>
        <a:bodyPr/>
        <a:lstStyle/>
        <a:p>
          <a:pPr>
            <a:defRPr sz="900"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trlProps/ctrlProp1.xml><?xml version="1.0" encoding="utf-8"?>
<formControlPr xmlns="http://schemas.microsoft.com/office/spreadsheetml/2009/9/main" objectType="Drop" dropStyle="combo" dx="16" fmlaLink="Codierung!$G$1" fmlaRange="Codierung!$G$2:$G$4" noThreeD="1" sel="1" val="0"/>
</file>

<file path=xl/ctrlProps/ctrlProp2.xml><?xml version="1.0" encoding="utf-8"?>
<formControlPr xmlns="http://schemas.microsoft.com/office/spreadsheetml/2009/9/main" objectType="Drop" dropStyle="combo" dx="16" fmlaLink="Codierung!$G$1" fmlaRange="Codierung!$G$2:$G$4" noThreeD="1" sel="1" val="0"/>
</file>

<file path=xl/ctrlProps/ctrlProp3.xml><?xml version="1.0" encoding="utf-8"?>
<formControlPr xmlns="http://schemas.microsoft.com/office/spreadsheetml/2009/9/main" objectType="Drop" dropStyle="combo" dx="16" fmlaLink="Codierung!$G$1" fmlaRange="Codierung!$G$2:$G$4" noThreeD="1" sel="1" val="0"/>
</file>

<file path=xl/ctrlProps/ctrlProp4.xml><?xml version="1.0" encoding="utf-8"?>
<formControlPr xmlns="http://schemas.microsoft.com/office/spreadsheetml/2009/9/main" objectType="Drop" dropStyle="combo" dx="16" fmlaLink="Codierung!$G$1" fmlaRange="Codierung!$G$2:$G$4" noThreeD="1" sel="1" val="0"/>
</file>

<file path=xl/ctrlProps/ctrlProp5.xml><?xml version="1.0" encoding="utf-8"?>
<formControlPr xmlns="http://schemas.microsoft.com/office/spreadsheetml/2009/9/main" objectType="Drop" dropStyle="combo" dx="16" fmlaLink="Codierung!$G$1" fmlaRange="Codierung!$G$2:$G$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3</xdr:col>
      <xdr:colOff>28575</xdr:colOff>
      <xdr:row>3</xdr:row>
      <xdr:rowOff>0</xdr:rowOff>
    </xdr:to>
    <xdr:pic>
      <xdr:nvPicPr>
        <xdr:cNvPr id="882603" name="Picture 1" descr="P:\temp\Logo_cmyk_pos.tif">
          <a:extLst>
            <a:ext uri="{FF2B5EF4-FFF2-40B4-BE49-F238E27FC236}">
              <a16:creationId xmlns:a16="http://schemas.microsoft.com/office/drawing/2014/main" id="{00000000-0008-0000-0000-0000AB770D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47626</xdr:colOff>
      <xdr:row>17</xdr:row>
      <xdr:rowOff>104775</xdr:rowOff>
    </xdr:from>
    <xdr:to>
      <xdr:col>6</xdr:col>
      <xdr:colOff>1020217</xdr:colOff>
      <xdr:row>34</xdr:row>
      <xdr:rowOff>144363</xdr:rowOff>
    </xdr:to>
    <xdr:pic>
      <xdr:nvPicPr>
        <xdr:cNvPr id="882604" name="Grafik 3">
          <a:extLst>
            <a:ext uri="{FF2B5EF4-FFF2-40B4-BE49-F238E27FC236}">
              <a16:creationId xmlns:a16="http://schemas.microsoft.com/office/drawing/2014/main" id="{00000000-0008-0000-0000-0000AC770D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6" y="1895475"/>
          <a:ext cx="5382666" cy="2792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44</xdr:row>
      <xdr:rowOff>152401</xdr:rowOff>
    </xdr:from>
    <xdr:to>
      <xdr:col>7</xdr:col>
      <xdr:colOff>108766</xdr:colOff>
      <xdr:row>60</xdr:row>
      <xdr:rowOff>76822</xdr:rowOff>
    </xdr:to>
    <xdr:pic>
      <xdr:nvPicPr>
        <xdr:cNvPr id="882605" name="Grafik 4">
          <a:extLst>
            <a:ext uri="{FF2B5EF4-FFF2-40B4-BE49-F238E27FC236}">
              <a16:creationId xmlns:a16="http://schemas.microsoft.com/office/drawing/2014/main" id="{00000000-0008-0000-0000-0000AD770D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00801"/>
          <a:ext cx="5585641" cy="251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819150</xdr:colOff>
          <xdr:row>0</xdr:row>
          <xdr:rowOff>123825</xdr:rowOff>
        </xdr:from>
        <xdr:to>
          <xdr:col>4</xdr:col>
          <xdr:colOff>447675</xdr:colOff>
          <xdr:row>2</xdr:row>
          <xdr:rowOff>66675</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7</xdr:col>
      <xdr:colOff>92557</xdr:colOff>
      <xdr:row>17</xdr:row>
      <xdr:rowOff>47625</xdr:rowOff>
    </xdr:from>
    <xdr:to>
      <xdr:col>13</xdr:col>
      <xdr:colOff>964691</xdr:colOff>
      <xdr:row>35</xdr:row>
      <xdr:rowOff>3573</xdr:rowOff>
    </xdr:to>
    <xdr:pic>
      <xdr:nvPicPr>
        <xdr:cNvPr id="6" name="Grafik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69432" y="1838325"/>
          <a:ext cx="5444134" cy="288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76200</xdr:colOff>
      <xdr:row>17</xdr:row>
      <xdr:rowOff>104775</xdr:rowOff>
    </xdr:from>
    <xdr:to>
      <xdr:col>20</xdr:col>
      <xdr:colOff>703660</xdr:colOff>
      <xdr:row>34</xdr:row>
      <xdr:rowOff>161925</xdr:rowOff>
    </xdr:to>
    <xdr:pic>
      <xdr:nvPicPr>
        <xdr:cNvPr id="7" name="Grafik 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96625" y="1905000"/>
          <a:ext cx="540901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57151</xdr:colOff>
      <xdr:row>45</xdr:row>
      <xdr:rowOff>19052</xdr:rowOff>
    </xdr:from>
    <xdr:to>
      <xdr:col>20</xdr:col>
      <xdr:colOff>171450</xdr:colOff>
      <xdr:row>60</xdr:row>
      <xdr:rowOff>105399</xdr:rowOff>
    </xdr:to>
    <xdr:pic>
      <xdr:nvPicPr>
        <xdr:cNvPr id="11" name="Grafik 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077576" y="6429377"/>
          <a:ext cx="4895849" cy="251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28576</xdr:colOff>
      <xdr:row>45</xdr:row>
      <xdr:rowOff>57150</xdr:rowOff>
    </xdr:from>
    <xdr:to>
      <xdr:col>13</xdr:col>
      <xdr:colOff>730969</xdr:colOff>
      <xdr:row>61</xdr:row>
      <xdr:rowOff>149813</xdr:rowOff>
    </xdr:to>
    <xdr:pic>
      <xdr:nvPicPr>
        <xdr:cNvPr id="12" name="Grafik 14">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05451" y="6467475"/>
          <a:ext cx="5274393" cy="268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0.01691</cdr:y>
    </cdr:from>
    <cdr:to>
      <cdr:x>0.50067</cdr:x>
      <cdr:y>0.06541</cdr:y>
    </cdr:to>
    <cdr:sp macro="" textlink="Codierung!$I$171">
      <cdr:nvSpPr>
        <cdr:cNvPr id="2" name="Textfeld 1"/>
        <cdr:cNvSpPr txBox="1"/>
      </cdr:nvSpPr>
      <cdr:spPr>
        <a:xfrm xmlns:a="http://schemas.openxmlformats.org/drawingml/2006/main">
          <a:off x="0" y="73436"/>
          <a:ext cx="3524207" cy="2106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953CE2-4061-4DFB-AEDF-78007E640A19}" type="TxLink">
            <a:rPr lang="en-US" sz="1000" b="0" i="0" u="none" strike="noStrike">
              <a:solidFill>
                <a:srgbClr val="000000"/>
              </a:solidFill>
              <a:latin typeface="Arial"/>
              <a:cs typeface="Arial"/>
            </a:rPr>
            <a:pPr/>
            <a:t>Mischfutter</a:t>
          </a:fld>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2.0202E-7</cdr:x>
      <cdr:y>0.95926</cdr:y>
    </cdr:from>
    <cdr:to>
      <cdr:x>2.0202E-7</cdr:x>
      <cdr:y>0.9595</cdr:y>
    </cdr:to>
    <cdr:sp macro="" textlink="">
      <cdr:nvSpPr>
        <cdr:cNvPr id="3" name="Textfeld 1"/>
        <cdr:cNvSpPr txBox="1"/>
      </cdr:nvSpPr>
      <cdr:spPr>
        <a:xfrm xmlns:a="http://schemas.openxmlformats.org/drawingml/2006/main">
          <a:off x="0" y="3952213"/>
          <a:ext cx="1104901" cy="2107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800">
              <a:effectLst/>
              <a:latin typeface="Arial" panose="020B0604020202020204" pitchFamily="34" charset="0"/>
              <a:ea typeface="+mn-ea"/>
              <a:cs typeface="Arial" panose="020B0604020202020204" pitchFamily="34" charset="0"/>
            </a:rPr>
            <a:t>Quelle: BLW, Fachbereich Marktbeobachtung</a:t>
          </a:r>
          <a:endParaRPr lang="de-CH" sz="8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0.93254</cdr:y>
    </cdr:from>
    <cdr:to>
      <cdr:x>0.67699</cdr:x>
      <cdr:y>0.99484</cdr:y>
    </cdr:to>
    <cdr:sp macro="" textlink="Codierung!$I$159">
      <cdr:nvSpPr>
        <cdr:cNvPr id="5" name="Textfeld 1"/>
        <cdr:cNvSpPr txBox="1"/>
      </cdr:nvSpPr>
      <cdr:spPr>
        <a:xfrm xmlns:a="http://schemas.openxmlformats.org/drawingml/2006/main">
          <a:off x="0" y="4049870"/>
          <a:ext cx="4765302" cy="2705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D05C685-05A1-43DE-828E-1303AB83EFAE}" type="TxLink">
            <a:rPr lang="en-US" sz="1000" b="0" i="0" u="none" strike="noStrike">
              <a:solidFill>
                <a:srgbClr val="000000"/>
              </a:solidFill>
              <a:effectLst/>
              <a:latin typeface="Arial"/>
              <a:ea typeface="+mn-ea"/>
              <a:cs typeface="Arial"/>
            </a:rPr>
            <a:pPr/>
            <a:t>Quelle: Fachbereich Marktanalysen, BLW (Umfrage bei Mischfutterherstellern)</a:t>
          </a:fld>
          <a:endParaRPr lang="de-CH" sz="8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0.05556</cdr:y>
    </cdr:from>
    <cdr:to>
      <cdr:x>0.50067</cdr:x>
      <cdr:y>0.10406</cdr:y>
    </cdr:to>
    <cdr:sp macro="" textlink="Codierung!$I$145">
      <cdr:nvSpPr>
        <cdr:cNvPr id="10" name="Textfeld 1"/>
        <cdr:cNvSpPr txBox="1"/>
      </cdr:nvSpPr>
      <cdr:spPr>
        <a:xfrm xmlns:a="http://schemas.openxmlformats.org/drawingml/2006/main">
          <a:off x="0" y="241300"/>
          <a:ext cx="3524207" cy="2106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5826842-644B-4410-8D06-4F94266DE64C}" type="TxLink">
            <a:rPr lang="en-US" sz="1000" b="1" i="0" u="none" strike="noStrike">
              <a:solidFill>
                <a:srgbClr val="000000"/>
              </a:solidFill>
              <a:latin typeface="Arial"/>
              <a:cs typeface="Arial"/>
            </a:rPr>
            <a:pPr/>
            <a:t>Preise, Preisliste (indikativ), exkl. Mehrwertsteuer</a:t>
          </a:fld>
          <a:endParaRPr lang="de-CH"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0.09169</cdr:y>
    </cdr:from>
    <cdr:to>
      <cdr:x>0.50067</cdr:x>
      <cdr:y>0.14019</cdr:y>
    </cdr:to>
    <cdr:sp macro="" textlink="Codierung!$I$146">
      <cdr:nvSpPr>
        <cdr:cNvPr id="11" name="Textfeld 1"/>
        <cdr:cNvSpPr txBox="1"/>
      </cdr:nvSpPr>
      <cdr:spPr>
        <a:xfrm xmlns:a="http://schemas.openxmlformats.org/drawingml/2006/main">
          <a:off x="0" y="398182"/>
          <a:ext cx="3524207" cy="2106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BFE2F20-1DC5-4089-A8E1-AA28C1096375}" type="TxLink">
            <a:rPr lang="en-US" sz="1000" b="0" i="0" u="none" strike="noStrike">
              <a:solidFill>
                <a:srgbClr val="000000"/>
              </a:solidFill>
              <a:latin typeface="Arial"/>
              <a:cs typeface="Arial"/>
            </a:rPr>
            <a:pPr/>
            <a:t>CHF / 100 kg</a:t>
          </a:fld>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0.12781</cdr:y>
    </cdr:from>
    <cdr:to>
      <cdr:x>0.50067</cdr:x>
      <cdr:y>0.17631</cdr:y>
    </cdr:to>
    <cdr:sp macro="" textlink="Codierung!$I$147">
      <cdr:nvSpPr>
        <cdr:cNvPr id="12" name="Textfeld 1"/>
        <cdr:cNvSpPr txBox="1"/>
      </cdr:nvSpPr>
      <cdr:spPr>
        <a:xfrm xmlns:a="http://schemas.openxmlformats.org/drawingml/2006/main">
          <a:off x="0" y="555065"/>
          <a:ext cx="3524207" cy="2106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3ED8F69-CEFA-4A66-BDCD-90B8B9A18717}" type="TxLink">
            <a:rPr lang="en-US" sz="1000" b="0" i="0" u="none" strike="noStrike">
              <a:solidFill>
                <a:srgbClr val="000000"/>
              </a:solidFill>
              <a:latin typeface="Arial"/>
              <a:cs typeface="Arial"/>
            </a:rPr>
            <a:pPr/>
            <a:t>2012 - 2023, Quartal (Q)</a:t>
          </a:fld>
          <a:endParaRPr lang="de-CH" sz="900">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0.00075</cdr:x>
      <cdr:y>0.93995</cdr:y>
    </cdr:from>
    <cdr:to>
      <cdr:x>0.73533</cdr:x>
      <cdr:y>1</cdr:y>
    </cdr:to>
    <cdr:sp macro="" textlink="Codierung!$I$159">
      <cdr:nvSpPr>
        <cdr:cNvPr id="3" name="Textfeld 1"/>
        <cdr:cNvSpPr txBox="1"/>
      </cdr:nvSpPr>
      <cdr:spPr>
        <a:xfrm xmlns:a="http://schemas.openxmlformats.org/drawingml/2006/main">
          <a:off x="5308" y="4183157"/>
          <a:ext cx="5198703" cy="2672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9CAC6FA-3C15-4B38-A1D2-00E5E1ED11AD}" type="TxLink">
            <a:rPr lang="en-US" sz="1000" b="0" i="0" u="none" strike="noStrike">
              <a:solidFill>
                <a:srgbClr val="000000"/>
              </a:solidFill>
              <a:effectLst/>
              <a:latin typeface="Arial"/>
              <a:ea typeface="+mn-ea"/>
              <a:cs typeface="Arial"/>
            </a:rPr>
            <a:pPr/>
            <a:t>Quelle: Fachbereich Marktanalysen, BLW (Umfrage bei Mischfutterherstellern)</a:t>
          </a:fld>
          <a:endParaRPr lang="de-CH" sz="8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0.00718</cdr:x>
      <cdr:y>0.01141</cdr:y>
    </cdr:from>
    <cdr:to>
      <cdr:x>0.50515</cdr:x>
      <cdr:y>0.05874</cdr:y>
    </cdr:to>
    <cdr:sp macro="" textlink="Codierung!$I$171">
      <cdr:nvSpPr>
        <cdr:cNvPr id="4" name="Textfeld 1"/>
        <cdr:cNvSpPr txBox="1"/>
      </cdr:nvSpPr>
      <cdr:spPr>
        <a:xfrm xmlns:a="http://schemas.openxmlformats.org/drawingml/2006/main">
          <a:off x="50800" y="50800"/>
          <a:ext cx="3524207" cy="2106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0BE3992-6EF8-41E2-9B98-B4F24713035D}" type="TxLink">
            <a:rPr lang="en-US" sz="1000" b="0" i="0" u="none" strike="noStrike">
              <a:solidFill>
                <a:srgbClr val="000000"/>
              </a:solidFill>
              <a:latin typeface="Arial"/>
              <a:cs typeface="Arial"/>
            </a:rPr>
            <a:pPr/>
            <a:t>Mischfutter</a:t>
          </a:fld>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0.00718</cdr:x>
      <cdr:y>0.04913</cdr:y>
    </cdr:from>
    <cdr:to>
      <cdr:x>0.50515</cdr:x>
      <cdr:y>0.09646</cdr:y>
    </cdr:to>
    <cdr:sp macro="" textlink="Codierung!$I$145">
      <cdr:nvSpPr>
        <cdr:cNvPr id="5" name="Textfeld 1"/>
        <cdr:cNvSpPr txBox="1"/>
      </cdr:nvSpPr>
      <cdr:spPr>
        <a:xfrm xmlns:a="http://schemas.openxmlformats.org/drawingml/2006/main">
          <a:off x="50800" y="218664"/>
          <a:ext cx="3524207" cy="2106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580B5A4-4737-4F06-901E-09B6549141D3}" type="TxLink">
            <a:rPr lang="en-US" sz="1000" b="1" i="0" u="none" strike="noStrike">
              <a:solidFill>
                <a:srgbClr val="000000"/>
              </a:solidFill>
              <a:latin typeface="Arial"/>
              <a:cs typeface="Arial"/>
            </a:rPr>
            <a:pPr/>
            <a:t>Preise, Preisliste (indikativ), exkl. Mehrwertsteuer</a:t>
          </a:fld>
          <a:endParaRPr lang="de-CH"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0.00718</cdr:x>
      <cdr:y>0.08438</cdr:y>
    </cdr:from>
    <cdr:to>
      <cdr:x>0.50515</cdr:x>
      <cdr:y>0.13171</cdr:y>
    </cdr:to>
    <cdr:sp macro="" textlink="Codierung!$I$146">
      <cdr:nvSpPr>
        <cdr:cNvPr id="6" name="Textfeld 1"/>
        <cdr:cNvSpPr txBox="1"/>
      </cdr:nvSpPr>
      <cdr:spPr>
        <a:xfrm xmlns:a="http://schemas.openxmlformats.org/drawingml/2006/main">
          <a:off x="50800" y="375546"/>
          <a:ext cx="3524207" cy="2106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6897260-7E00-45FE-A30F-FF869FC691AF}" type="TxLink">
            <a:rPr lang="en-US" sz="1000" b="0" i="0" u="none" strike="noStrike">
              <a:solidFill>
                <a:srgbClr val="000000"/>
              </a:solidFill>
              <a:latin typeface="Arial"/>
              <a:cs typeface="Arial"/>
            </a:rPr>
            <a:pPr/>
            <a:t>CHF / 100 kg</a:t>
          </a:fld>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0.00718</cdr:x>
      <cdr:y>0.11964</cdr:y>
    </cdr:from>
    <cdr:to>
      <cdr:x>0.50515</cdr:x>
      <cdr:y>0.16696</cdr:y>
    </cdr:to>
    <cdr:sp macro="" textlink="Codierung!$I$147">
      <cdr:nvSpPr>
        <cdr:cNvPr id="7" name="Textfeld 1"/>
        <cdr:cNvSpPr txBox="1"/>
      </cdr:nvSpPr>
      <cdr:spPr>
        <a:xfrm xmlns:a="http://schemas.openxmlformats.org/drawingml/2006/main">
          <a:off x="50800" y="532429"/>
          <a:ext cx="3524207" cy="21063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A35B0A0-50BC-4BA1-A6F9-EFBC6E47D2CC}" type="TxLink">
            <a:rPr lang="en-US" sz="1000" b="0" i="0" u="none" strike="noStrike">
              <a:solidFill>
                <a:srgbClr val="000000"/>
              </a:solidFill>
              <a:latin typeface="Arial"/>
              <a:cs typeface="Arial"/>
            </a:rPr>
            <a:pPr/>
            <a:t>2012 - 2023, Quartal (Q)</a:t>
          </a:fld>
          <a:endParaRPr lang="de-CH" sz="900">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6</xdr:col>
      <xdr:colOff>304800</xdr:colOff>
      <xdr:row>3</xdr:row>
      <xdr:rowOff>66675</xdr:rowOff>
    </xdr:to>
    <xdr:pic>
      <xdr:nvPicPr>
        <xdr:cNvPr id="50050" name="Picture 1" descr="P:\temp\Logo_cmyk_pos.tif">
          <a:extLst>
            <a:ext uri="{FF2B5EF4-FFF2-40B4-BE49-F238E27FC236}">
              <a16:creationId xmlns:a16="http://schemas.microsoft.com/office/drawing/2014/main" id="{00000000-0008-0000-0100-000082C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7907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201084</xdr:colOff>
      <xdr:row>12</xdr:row>
      <xdr:rowOff>179916</xdr:rowOff>
    </xdr:from>
    <xdr:to>
      <xdr:col>36</xdr:col>
      <xdr:colOff>547688</xdr:colOff>
      <xdr:row>32</xdr:row>
      <xdr:rowOff>11906</xdr:rowOff>
    </xdr:to>
    <xdr:graphicFrame macro="">
      <xdr:nvGraphicFramePr>
        <xdr:cNvPr id="50051" name="Diagramm 3">
          <a:extLst>
            <a:ext uri="{FF2B5EF4-FFF2-40B4-BE49-F238E27FC236}">
              <a16:creationId xmlns:a16="http://schemas.microsoft.com/office/drawing/2014/main" id="{00000000-0008-0000-0100-000083C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76200</xdr:colOff>
          <xdr:row>10</xdr:row>
          <xdr:rowOff>57150</xdr:rowOff>
        </xdr:from>
        <xdr:to>
          <xdr:col>6</xdr:col>
          <xdr:colOff>133350</xdr:colOff>
          <xdr:row>10</xdr:row>
          <xdr:rowOff>333375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0.00025</cdr:x>
      <cdr:y>0</cdr:y>
    </cdr:from>
    <cdr:to>
      <cdr:x>0.70256</cdr:x>
      <cdr:y>0.06249</cdr:y>
    </cdr:to>
    <cdr:sp macro="" textlink="Codierung!$I$79">
      <cdr:nvSpPr>
        <cdr:cNvPr id="2" name="Textfeld 1"/>
        <cdr:cNvSpPr txBox="1"/>
      </cdr:nvSpPr>
      <cdr:spPr>
        <a:xfrm xmlns:a="http://schemas.openxmlformats.org/drawingml/2006/main">
          <a:off x="1541" y="0"/>
          <a:ext cx="4328100" cy="233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5623D45-878A-4E77-8B2E-995A904B3F72}" type="TxLink">
            <a:rPr lang="en-US" sz="1000" b="0" i="0" u="none" strike="noStrike">
              <a:solidFill>
                <a:srgbClr val="000000"/>
              </a:solidFill>
              <a:latin typeface="Arial"/>
              <a:cs typeface="Arial"/>
            </a:rPr>
            <a:pPr/>
            <a:t>Futtermittel, konventionell</a:t>
          </a:fld>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0.94675</cdr:y>
    </cdr:from>
    <cdr:to>
      <cdr:x>0</cdr:x>
      <cdr:y>0.94723</cdr:y>
    </cdr:to>
    <cdr:sp macro="" textlink="">
      <cdr:nvSpPr>
        <cdr:cNvPr id="3" name="Textfeld 1"/>
        <cdr:cNvSpPr txBox="1"/>
      </cdr:nvSpPr>
      <cdr:spPr>
        <a:xfrm xmlns:a="http://schemas.openxmlformats.org/drawingml/2006/main">
          <a:off x="0" y="2713766"/>
          <a:ext cx="1329035" cy="1913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a:latin typeface="Arial" panose="020B0604020202020204" pitchFamily="34" charset="0"/>
              <a:cs typeface="Arial" panose="020B0604020202020204" pitchFamily="34" charset="0"/>
            </a:rPr>
            <a:t>Quelle: BLW, Fachbereich Marktbeobachtung</a:t>
          </a:r>
        </a:p>
      </cdr:txBody>
    </cdr:sp>
  </cdr:relSizeAnchor>
  <cdr:relSizeAnchor xmlns:cdr="http://schemas.openxmlformats.org/drawingml/2006/chartDrawing">
    <cdr:from>
      <cdr:x>0</cdr:x>
      <cdr:y>0.03674</cdr:y>
    </cdr:from>
    <cdr:to>
      <cdr:x>0.70231</cdr:x>
      <cdr:y>0.09923</cdr:y>
    </cdr:to>
    <cdr:sp macro="" textlink="Codierung!$I$80">
      <cdr:nvSpPr>
        <cdr:cNvPr id="4" name="Textfeld 1"/>
        <cdr:cNvSpPr txBox="1"/>
      </cdr:nvSpPr>
      <cdr:spPr>
        <a:xfrm xmlns:a="http://schemas.openxmlformats.org/drawingml/2006/main">
          <a:off x="0" y="170687"/>
          <a:ext cx="4328108" cy="2903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00F6A61-9F34-4F42-A951-5EB5DFF5C1AD}" type="TxLink">
            <a:rPr lang="en-US" sz="1000" b="1" i="0" u="none" strike="noStrike">
              <a:solidFill>
                <a:srgbClr val="000000"/>
              </a:solidFill>
              <a:latin typeface="Arial"/>
              <a:cs typeface="Arial"/>
            </a:rPr>
            <a:pPr/>
            <a:t>Bruttoproduzentenpreise</a:t>
          </a:fld>
          <a:endParaRPr lang="de-CH"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0.07841</cdr:y>
    </cdr:from>
    <cdr:to>
      <cdr:x>0.70231</cdr:x>
      <cdr:y>0.1409</cdr:y>
    </cdr:to>
    <cdr:sp macro="" textlink="Codierung!$I$81">
      <cdr:nvSpPr>
        <cdr:cNvPr id="5" name="Textfeld 1"/>
        <cdr:cNvSpPr txBox="1"/>
      </cdr:nvSpPr>
      <cdr:spPr>
        <a:xfrm xmlns:a="http://schemas.openxmlformats.org/drawingml/2006/main">
          <a:off x="0" y="293255"/>
          <a:ext cx="4328100" cy="233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5E4873E-41FF-4D23-BB96-6188739E0919}" type="TxLink">
            <a:rPr lang="en-US" sz="1000" b="0" i="0" u="none" strike="noStrike">
              <a:solidFill>
                <a:srgbClr val="000000"/>
              </a:solidFill>
              <a:latin typeface="Arial"/>
              <a:cs typeface="Arial"/>
            </a:rPr>
            <a:pPr/>
            <a:t>CHF / 100 kg</a:t>
          </a:fld>
          <a:endParaRPr lang="de-CH"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0.11777</cdr:y>
    </cdr:from>
    <cdr:to>
      <cdr:x>0.70231</cdr:x>
      <cdr:y>0.18026</cdr:y>
    </cdr:to>
    <cdr:sp macro="" textlink="Codierung!$I$82">
      <cdr:nvSpPr>
        <cdr:cNvPr id="6" name="Textfeld 1"/>
        <cdr:cNvSpPr txBox="1"/>
      </cdr:nvSpPr>
      <cdr:spPr>
        <a:xfrm xmlns:a="http://schemas.openxmlformats.org/drawingml/2006/main">
          <a:off x="0" y="440459"/>
          <a:ext cx="4328100" cy="233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5A4D898-726C-497F-B447-C3478011FCBA}" type="TxLink">
            <a:rPr lang="en-US" sz="1000" b="0" i="0" u="none" strike="noStrike">
              <a:solidFill>
                <a:srgbClr val="000000"/>
              </a:solidFill>
              <a:latin typeface="Arial"/>
              <a:cs typeface="Arial"/>
            </a:rPr>
            <a:pPr/>
            <a:t>Ernte 2007 .. 2022</a:t>
          </a:fld>
          <a:endParaRPr lang="de-CH"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0.92435</cdr:y>
    </cdr:from>
    <cdr:to>
      <cdr:x>0.21445</cdr:x>
      <cdr:y>1</cdr:y>
    </cdr:to>
    <cdr:sp macro="" textlink="Codierung!$I$38">
      <cdr:nvSpPr>
        <cdr:cNvPr id="7" name="Textfeld 6"/>
        <cdr:cNvSpPr txBox="1"/>
      </cdr:nvSpPr>
      <cdr:spPr>
        <a:xfrm xmlns:a="http://schemas.openxmlformats.org/drawingml/2006/main">
          <a:off x="0" y="3468952"/>
          <a:ext cx="1321594" cy="2838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ACA2598B-CF99-4386-9288-82B37814DE6A}" type="TxLink">
            <a:rPr lang="en-US" sz="1000" b="0" i="0" u="none" strike="noStrike">
              <a:solidFill>
                <a:srgbClr val="000000"/>
              </a:solidFill>
              <a:latin typeface="Arial"/>
              <a:cs typeface="Arial"/>
            </a:rPr>
            <a:pPr/>
            <a:t>Quelle: Umfrage des BLW bei Sammelstellen nach Abschluss der Ernteabrechnung</a:t>
          </a:fld>
          <a:endParaRPr lang="de-CH" sz="11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12700</xdr:rowOff>
    </xdr:from>
    <xdr:to>
      <xdr:col>0</xdr:col>
      <xdr:colOff>2016125</xdr:colOff>
      <xdr:row>2</xdr:row>
      <xdr:rowOff>174625</xdr:rowOff>
    </xdr:to>
    <xdr:pic>
      <xdr:nvPicPr>
        <xdr:cNvPr id="884658" name="Picture 1" descr="P:\temp\Logo_cmyk_pos.tif">
          <a:extLst>
            <a:ext uri="{FF2B5EF4-FFF2-40B4-BE49-F238E27FC236}">
              <a16:creationId xmlns:a16="http://schemas.microsoft.com/office/drawing/2014/main" id="{00000000-0008-0000-0200-0000B27F0D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2700"/>
          <a:ext cx="198437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110</xdr:col>
      <xdr:colOff>393699</xdr:colOff>
      <xdr:row>30</xdr:row>
      <xdr:rowOff>12699</xdr:rowOff>
    </xdr:from>
    <xdr:to>
      <xdr:col>128</xdr:col>
      <xdr:colOff>508000</xdr:colOff>
      <xdr:row>63</xdr:row>
      <xdr:rowOff>135466</xdr:rowOff>
    </xdr:to>
    <xdr:graphicFrame macro="">
      <xdr:nvGraphicFramePr>
        <xdr:cNvPr id="884659" name="Diagramm 1">
          <a:extLst>
            <a:ext uri="{FF2B5EF4-FFF2-40B4-BE49-F238E27FC236}">
              <a16:creationId xmlns:a16="http://schemas.microsoft.com/office/drawing/2014/main" id="{00000000-0008-0000-0200-0000B37F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132</xdr:col>
      <xdr:colOff>656166</xdr:colOff>
      <xdr:row>30</xdr:row>
      <xdr:rowOff>29634</xdr:rowOff>
    </xdr:from>
    <xdr:to>
      <xdr:col>147</xdr:col>
      <xdr:colOff>355599</xdr:colOff>
      <xdr:row>64</xdr:row>
      <xdr:rowOff>29633</xdr:rowOff>
    </xdr:to>
    <xdr:graphicFrame macro="">
      <xdr:nvGraphicFramePr>
        <xdr:cNvPr id="884660" name="Diagramm 6">
          <a:extLst>
            <a:ext uri="{FF2B5EF4-FFF2-40B4-BE49-F238E27FC236}">
              <a16:creationId xmlns:a16="http://schemas.microsoft.com/office/drawing/2014/main" id="{00000000-0008-0000-0200-0000B47F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142875</xdr:colOff>
          <xdr:row>9</xdr:row>
          <xdr:rowOff>85725</xdr:rowOff>
        </xdr:from>
        <xdr:to>
          <xdr:col>0</xdr:col>
          <xdr:colOff>1724025</xdr:colOff>
          <xdr:row>10</xdr:row>
          <xdr:rowOff>200025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feld 1"/>
        <cdr:cNvSpPr txBox="1"/>
      </cdr:nvSpPr>
      <cdr:spPr>
        <a:xfrm xmlns:a="http://schemas.openxmlformats.org/drawingml/2006/main">
          <a:off x="0" y="0"/>
          <a:ext cx="2495535" cy="6858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CH" sz="1000">
            <a:latin typeface="Arial" panose="020B0604020202020204" pitchFamily="34" charset="0"/>
            <a:cs typeface="Arial" panose="020B0604020202020204" pitchFamily="34" charset="0"/>
          </a:endParaRPr>
        </a:p>
        <a:p xmlns:a="http://schemas.openxmlformats.org/drawingml/2006/main">
          <a:r>
            <a:rPr lang="de-CH" sz="1000">
              <a:latin typeface="Arial" panose="020B0604020202020204" pitchFamily="34" charset="0"/>
              <a:cs typeface="Arial" panose="020B0604020202020204" pitchFamily="34" charset="0"/>
            </a:rPr>
            <a:t>Preis franko Mischfutterhersteller (Grosshandelspreise)</a:t>
          </a:r>
        </a:p>
        <a:p xmlns:a="http://schemas.openxmlformats.org/drawingml/2006/main">
          <a:r>
            <a:rPr lang="de-CH" sz="1000">
              <a:latin typeface="Arial" panose="020B0604020202020204" pitchFamily="34" charset="0"/>
              <a:cs typeface="Arial" panose="020B0604020202020204" pitchFamily="34" charset="0"/>
            </a:rPr>
            <a:t>CHF</a:t>
          </a:r>
          <a:r>
            <a:rPr lang="de-CH" sz="1000" baseline="0">
              <a:latin typeface="Arial" panose="020B0604020202020204" pitchFamily="34" charset="0"/>
              <a:cs typeface="Arial" panose="020B0604020202020204" pitchFamily="34" charset="0"/>
            </a:rPr>
            <a:t> / 100 kg</a:t>
          </a:r>
        </a:p>
        <a:p xmlns:a="http://schemas.openxmlformats.org/drawingml/2006/main">
          <a:r>
            <a:rPr lang="de-CH" sz="1000" baseline="0">
              <a:latin typeface="Arial" panose="020B0604020202020204" pitchFamily="34" charset="0"/>
              <a:cs typeface="Arial" panose="020B0604020202020204" pitchFamily="34" charset="0"/>
            </a:rPr>
            <a:t>Aktuelles Erntejahr, Monat</a:t>
          </a:r>
          <a:endParaRPr lang="de-CH"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0.9665</cdr:y>
    </cdr:from>
    <cdr:to>
      <cdr:x>0</cdr:x>
      <cdr:y>0.9665</cdr:y>
    </cdr:to>
    <cdr:sp macro="" textlink="">
      <cdr:nvSpPr>
        <cdr:cNvPr id="3" name="Textfeld 1"/>
        <cdr:cNvSpPr txBox="1"/>
      </cdr:nvSpPr>
      <cdr:spPr>
        <a:xfrm xmlns:a="http://schemas.openxmlformats.org/drawingml/2006/main">
          <a:off x="1" y="2924175"/>
          <a:ext cx="1123950" cy="161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800">
              <a:effectLst/>
              <a:latin typeface="Arial" panose="020B0604020202020204" pitchFamily="34" charset="0"/>
              <a:ea typeface="+mn-ea"/>
              <a:cs typeface="Arial" panose="020B0604020202020204" pitchFamily="34" charset="0"/>
            </a:rPr>
            <a:t>Quelle: BLW, Fachbereich Marktbeobachtung</a:t>
          </a:r>
          <a:endParaRPr lang="de-CH" sz="800">
            <a:effectLst/>
            <a:latin typeface="Arial" panose="020B0604020202020204" pitchFamily="34" charset="0"/>
            <a:cs typeface="Arial" panose="020B0604020202020204" pitchFamily="34" charset="0"/>
          </a:endParaRPr>
        </a:p>
        <a:p xmlns:a="http://schemas.openxmlformats.org/drawingml/2006/main">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0.93726</cdr:y>
    </cdr:from>
    <cdr:to>
      <cdr:x>0.2399</cdr:x>
      <cdr:y>0.9883</cdr:y>
    </cdr:to>
    <cdr:sp macro="" textlink="Codierung!$I$106">
      <cdr:nvSpPr>
        <cdr:cNvPr id="8" name="Textfeld 1"/>
        <cdr:cNvSpPr txBox="1"/>
      </cdr:nvSpPr>
      <cdr:spPr>
        <a:xfrm xmlns:a="http://schemas.openxmlformats.org/drawingml/2006/main">
          <a:off x="0" y="4070913"/>
          <a:ext cx="1530982" cy="2216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fld id="{F468DE02-748C-4F4B-8969-9E332B0AA0CA}" type="TxLink">
            <a:rPr lang="en-US" sz="1000" b="0" i="0" u="none" strike="noStrike">
              <a:solidFill>
                <a:srgbClr val="000000"/>
              </a:solidFill>
              <a:effectLst/>
              <a:latin typeface="Arial"/>
              <a:ea typeface="+mn-ea"/>
              <a:cs typeface="Arial"/>
            </a:rPr>
            <a:pPr marL="0" marR="0" indent="0" defTabSz="914400" eaLnBrk="1" fontAlgn="auto" latinLnBrk="0" hangingPunct="1">
              <a:lnSpc>
                <a:spcPct val="100000"/>
              </a:lnSpc>
              <a:spcBef>
                <a:spcPts val="0"/>
              </a:spcBef>
              <a:spcAft>
                <a:spcPts val="0"/>
              </a:spcAft>
              <a:buClrTx/>
              <a:buSzTx/>
              <a:buFontTx/>
              <a:buNone/>
              <a:tabLst/>
              <a:defRPr/>
            </a:pPr>
            <a:t>Quelle: Fachbereich Marktanalysen, BLW (Umfrage bei Mischfutterherstellern)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0.00891</cdr:y>
    </cdr:from>
    <cdr:to>
      <cdr:x>0.60351</cdr:x>
      <cdr:y>0.0614</cdr:y>
    </cdr:to>
    <cdr:sp macro="" textlink="Codierung!$I$109">
      <cdr:nvSpPr>
        <cdr:cNvPr id="5" name="Textfeld 1"/>
        <cdr:cNvSpPr txBox="1"/>
      </cdr:nvSpPr>
      <cdr:spPr>
        <a:xfrm xmlns:a="http://schemas.openxmlformats.org/drawingml/2006/main">
          <a:off x="0" y="38683"/>
          <a:ext cx="3851452" cy="2280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CAE4CB2-FE1A-454D-8BB5-90C647454269}" type="TxLink">
            <a:rPr lang="en-US" sz="1000" b="1" i="0" u="none" strike="noStrike">
              <a:solidFill>
                <a:srgbClr val="000000"/>
              </a:solidFill>
              <a:latin typeface="Arial"/>
              <a:cs typeface="Arial"/>
            </a:rPr>
            <a:pPr/>
            <a:t>Preise franko Mischfutterhersteller</a:t>
          </a:fld>
          <a:endParaRPr lang="de-CH"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0.04678</cdr:y>
    </cdr:from>
    <cdr:to>
      <cdr:x>0.60351</cdr:x>
      <cdr:y>0.09928</cdr:y>
    </cdr:to>
    <cdr:sp macro="" textlink="Codierung!$I$110">
      <cdr:nvSpPr>
        <cdr:cNvPr id="6" name="Textfeld 1"/>
        <cdr:cNvSpPr txBox="1"/>
      </cdr:nvSpPr>
      <cdr:spPr>
        <a:xfrm xmlns:a="http://schemas.openxmlformats.org/drawingml/2006/main">
          <a:off x="0" y="203200"/>
          <a:ext cx="3851452" cy="2280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B1B7FD8-6291-4786-8A5B-B9EBB18DCFB0}" type="TxLink">
            <a:rPr lang="en-US" sz="1000" b="0" i="0" u="none" strike="noStrike">
              <a:solidFill>
                <a:srgbClr val="000000"/>
              </a:solidFill>
              <a:latin typeface="Arial"/>
              <a:cs typeface="Arial"/>
            </a:rPr>
            <a:pPr/>
            <a:t>CHF/100kg</a:t>
          </a:fld>
          <a:endParaRPr lang="de-CH"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0.08187</cdr:y>
    </cdr:from>
    <cdr:to>
      <cdr:x>0.60351</cdr:x>
      <cdr:y>0.13437</cdr:y>
    </cdr:to>
    <cdr:sp macro="" textlink="Codierung!$I$111">
      <cdr:nvSpPr>
        <cdr:cNvPr id="7" name="Textfeld 1"/>
        <cdr:cNvSpPr txBox="1"/>
      </cdr:nvSpPr>
      <cdr:spPr>
        <a:xfrm xmlns:a="http://schemas.openxmlformats.org/drawingml/2006/main">
          <a:off x="0" y="355600"/>
          <a:ext cx="3851452" cy="2280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6A0D47B-0334-4684-A75F-0A23A69B24D5}" type="TxLink">
            <a:rPr lang="en-US" sz="1000" b="0" i="0" u="none" strike="noStrike">
              <a:solidFill>
                <a:srgbClr val="000000"/>
              </a:solidFill>
              <a:latin typeface="Arial"/>
              <a:cs typeface="Arial"/>
            </a:rPr>
            <a:pPr/>
            <a:t>aktuelles Erntejahr, Monat</a:t>
          </a:fld>
          <a:endParaRPr lang="de-CH" sz="1000">
            <a:latin typeface="Arial" panose="020B0604020202020204" pitchFamily="34" charset="0"/>
            <a:cs typeface="Arial" panose="020B060402020202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feld 1"/>
        <cdr:cNvSpPr txBox="1"/>
      </cdr:nvSpPr>
      <cdr:spPr>
        <a:xfrm xmlns:a="http://schemas.openxmlformats.org/drawingml/2006/main">
          <a:off x="0" y="0"/>
          <a:ext cx="2642103" cy="5627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CH" sz="1000">
            <a:latin typeface="Arial" panose="020B0604020202020204" pitchFamily="34" charset="0"/>
            <a:cs typeface="Arial" panose="020B0604020202020204" pitchFamily="34" charset="0"/>
          </a:endParaRPr>
        </a:p>
        <a:p xmlns:a="http://schemas.openxmlformats.org/drawingml/2006/main">
          <a:r>
            <a:rPr lang="de-CH" sz="1000">
              <a:latin typeface="Arial" panose="020B0604020202020204" pitchFamily="34" charset="0"/>
              <a:cs typeface="Arial" panose="020B0604020202020204" pitchFamily="34" charset="0"/>
            </a:rPr>
            <a:t>Preis franko Mischfutterhersteller (Grosshandelspreise)</a:t>
          </a:r>
        </a:p>
        <a:p xmlns:a="http://schemas.openxmlformats.org/drawingml/2006/main">
          <a:r>
            <a:rPr lang="de-CH" sz="1000">
              <a:latin typeface="Arial" panose="020B0604020202020204" pitchFamily="34" charset="0"/>
              <a:cs typeface="Arial" panose="020B0604020202020204" pitchFamily="34" charset="0"/>
            </a:rPr>
            <a:t>CHF</a:t>
          </a:r>
          <a:r>
            <a:rPr lang="de-CH" sz="1000" baseline="0">
              <a:latin typeface="Arial" panose="020B0604020202020204" pitchFamily="34" charset="0"/>
              <a:cs typeface="Arial" panose="020B0604020202020204" pitchFamily="34" charset="0"/>
            </a:rPr>
            <a:t> / 100 kg</a:t>
          </a:r>
        </a:p>
        <a:p xmlns:a="http://schemas.openxmlformats.org/drawingml/2006/main">
          <a:r>
            <a:rPr lang="de-CH" sz="1000" baseline="0">
              <a:latin typeface="Arial" panose="020B0604020202020204" pitchFamily="34" charset="0"/>
              <a:cs typeface="Arial" panose="020B0604020202020204" pitchFamily="34" charset="0"/>
            </a:rPr>
            <a:t>Aktuelles Erntejahr, Monat</a:t>
          </a:r>
          <a:endParaRPr lang="de-CH"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0.9535</cdr:y>
    </cdr:from>
    <cdr:to>
      <cdr:x>0</cdr:x>
      <cdr:y>0.95398</cdr:y>
    </cdr:to>
    <cdr:sp macro="" textlink="">
      <cdr:nvSpPr>
        <cdr:cNvPr id="3" name="Textfeld 1"/>
        <cdr:cNvSpPr txBox="1"/>
      </cdr:nvSpPr>
      <cdr:spPr>
        <a:xfrm xmlns:a="http://schemas.openxmlformats.org/drawingml/2006/main">
          <a:off x="1" y="2638425"/>
          <a:ext cx="1117451" cy="1809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800">
              <a:effectLst/>
              <a:latin typeface="Arial" panose="020B0604020202020204" pitchFamily="34" charset="0"/>
              <a:ea typeface="+mn-ea"/>
              <a:cs typeface="Arial" panose="020B0604020202020204" pitchFamily="34" charset="0"/>
            </a:rPr>
            <a:t>Quelle: BLW, Fachbereich Marktbeobachtung</a:t>
          </a:r>
          <a:endParaRPr lang="de-CH" sz="800">
            <a:effectLst/>
            <a:latin typeface="Arial" panose="020B0604020202020204" pitchFamily="34" charset="0"/>
            <a:cs typeface="Arial" panose="020B0604020202020204" pitchFamily="34" charset="0"/>
          </a:endParaRPr>
        </a:p>
        <a:p xmlns:a="http://schemas.openxmlformats.org/drawingml/2006/main">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0.90157</cdr:y>
    </cdr:from>
    <cdr:to>
      <cdr:x>0.23245</cdr:x>
      <cdr:y>0.95363</cdr:y>
    </cdr:to>
    <cdr:sp macro="" textlink="Codierung!$I$106">
      <cdr:nvSpPr>
        <cdr:cNvPr id="5" name="Textfeld 1"/>
        <cdr:cNvSpPr txBox="1"/>
      </cdr:nvSpPr>
      <cdr:spPr>
        <a:xfrm xmlns:a="http://schemas.openxmlformats.org/drawingml/2006/main">
          <a:off x="0" y="4156307"/>
          <a:ext cx="1980131" cy="2400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fld id="{96E81B9B-4D1F-4B69-AFBA-8DEA3F7DBE6A}" type="TxLink">
            <a:rPr lang="en-US" sz="1000" b="0" i="0" u="none" strike="noStrike">
              <a:solidFill>
                <a:srgbClr val="000000"/>
              </a:solidFill>
              <a:effectLst/>
              <a:latin typeface="Arial"/>
              <a:ea typeface="+mn-ea"/>
              <a:cs typeface="Arial"/>
            </a:rPr>
            <a:pPr marL="0" marR="0" indent="0" defTabSz="914400" eaLnBrk="1" fontAlgn="auto" latinLnBrk="0" hangingPunct="1">
              <a:lnSpc>
                <a:spcPct val="100000"/>
              </a:lnSpc>
              <a:spcBef>
                <a:spcPts val="0"/>
              </a:spcBef>
              <a:spcAft>
                <a:spcPts val="0"/>
              </a:spcAft>
              <a:buClrTx/>
              <a:buSzTx/>
              <a:buFontTx/>
              <a:buNone/>
              <a:tabLst/>
              <a:defRPr/>
            </a:pPr>
            <a:t>Quelle: Fachbereich Marktanalysen, BLW (Umfrage bei Mischfutterherstellern)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0.03341</cdr:x>
      <cdr:y>0.03011</cdr:y>
    </cdr:from>
    <cdr:to>
      <cdr:x>0.41169</cdr:x>
      <cdr:y>0.19785</cdr:y>
    </cdr:to>
    <cdr:sp macro="" textlink="">
      <cdr:nvSpPr>
        <cdr:cNvPr id="6" name="Textfeld 5"/>
        <cdr:cNvSpPr txBox="1"/>
      </cdr:nvSpPr>
      <cdr:spPr>
        <a:xfrm xmlns:a="http://schemas.openxmlformats.org/drawingml/2006/main">
          <a:off x="266700" y="133350"/>
          <a:ext cx="3019425" cy="742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0.03699</cdr:x>
      <cdr:y>0.02366</cdr:y>
    </cdr:from>
    <cdr:to>
      <cdr:x>0.34368</cdr:x>
      <cdr:y>0.16344</cdr:y>
    </cdr:to>
    <cdr:sp macro="" textlink="">
      <cdr:nvSpPr>
        <cdr:cNvPr id="7" name="Textfeld 6"/>
        <cdr:cNvSpPr txBox="1"/>
      </cdr:nvSpPr>
      <cdr:spPr>
        <a:xfrm xmlns:a="http://schemas.openxmlformats.org/drawingml/2006/main">
          <a:off x="295275" y="104775"/>
          <a:ext cx="2447925" cy="619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0.00596</cdr:x>
      <cdr:y>0.01102</cdr:y>
    </cdr:from>
    <cdr:to>
      <cdr:x>0.45809</cdr:x>
      <cdr:y>0.06048</cdr:y>
    </cdr:to>
    <cdr:sp macro="" textlink="Codierung!$I$109">
      <cdr:nvSpPr>
        <cdr:cNvPr id="9" name="Textfeld 1"/>
        <cdr:cNvSpPr txBox="1"/>
      </cdr:nvSpPr>
      <cdr:spPr>
        <a:xfrm xmlns:a="http://schemas.openxmlformats.org/drawingml/2006/main">
          <a:off x="50800" y="50800"/>
          <a:ext cx="3851452" cy="2280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E02D2FC-2259-4DA7-8B88-6D4C7B5557C0}" type="TxLink">
            <a:rPr lang="en-US" sz="1000" b="1" i="0" u="none" strike="noStrike">
              <a:solidFill>
                <a:srgbClr val="000000"/>
              </a:solidFill>
              <a:latin typeface="Arial"/>
              <a:cs typeface="Arial"/>
            </a:rPr>
            <a:pPr/>
            <a:t>Preise franko Mischfutterhersteller</a:t>
          </a:fld>
          <a:endParaRPr lang="de-CH"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0.00596</cdr:x>
      <cdr:y>0.04671</cdr:y>
    </cdr:from>
    <cdr:to>
      <cdr:x>0.45809</cdr:x>
      <cdr:y>0.09617</cdr:y>
    </cdr:to>
    <cdr:sp macro="" textlink="Codierung!$I$110">
      <cdr:nvSpPr>
        <cdr:cNvPr id="10" name="Textfeld 1"/>
        <cdr:cNvSpPr txBox="1"/>
      </cdr:nvSpPr>
      <cdr:spPr>
        <a:xfrm xmlns:a="http://schemas.openxmlformats.org/drawingml/2006/main">
          <a:off x="50800" y="215317"/>
          <a:ext cx="3851452" cy="2280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0586AFA-4463-4224-88EB-FCA2212F06C3}" type="TxLink">
            <a:rPr lang="en-US" sz="1000" b="0" i="0" u="none" strike="noStrike">
              <a:solidFill>
                <a:srgbClr val="000000"/>
              </a:solidFill>
              <a:latin typeface="Arial"/>
              <a:cs typeface="Arial"/>
            </a:rPr>
            <a:pPr/>
            <a:t>CHF/100kg</a:t>
          </a:fld>
          <a:endParaRPr lang="de-CH"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0.00596</cdr:x>
      <cdr:y>0.07976</cdr:y>
    </cdr:from>
    <cdr:to>
      <cdr:x>0.45809</cdr:x>
      <cdr:y>0.12922</cdr:y>
    </cdr:to>
    <cdr:sp macro="" textlink="Codierung!$I$111">
      <cdr:nvSpPr>
        <cdr:cNvPr id="11" name="Textfeld 1"/>
        <cdr:cNvSpPr txBox="1"/>
      </cdr:nvSpPr>
      <cdr:spPr>
        <a:xfrm xmlns:a="http://schemas.openxmlformats.org/drawingml/2006/main">
          <a:off x="50800" y="367717"/>
          <a:ext cx="3851452" cy="2280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B8346CD-7CDB-4457-84AF-06323F401106}" type="TxLink">
            <a:rPr lang="en-US" sz="1000" b="0" i="0" u="none" strike="noStrike">
              <a:solidFill>
                <a:srgbClr val="000000"/>
              </a:solidFill>
              <a:latin typeface="Arial"/>
              <a:cs typeface="Arial"/>
            </a:rPr>
            <a:pPr/>
            <a:t>aktuelles Erntejahr, Monat</a:t>
          </a:fld>
          <a:endParaRPr lang="de-CH" sz="10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115981</xdr:colOff>
      <xdr:row>2</xdr:row>
      <xdr:rowOff>168275</xdr:rowOff>
    </xdr:to>
    <xdr:pic>
      <xdr:nvPicPr>
        <xdr:cNvPr id="887723" name="Picture 1" descr="P:\temp\Logo_cmyk_pos.tif">
          <a:extLst>
            <a:ext uri="{FF2B5EF4-FFF2-40B4-BE49-F238E27FC236}">
              <a16:creationId xmlns:a16="http://schemas.microsoft.com/office/drawing/2014/main" id="{00000000-0008-0000-0300-0000AB8B0D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126999</xdr:colOff>
      <xdr:row>31</xdr:row>
      <xdr:rowOff>139700</xdr:rowOff>
    </xdr:from>
    <xdr:to>
      <xdr:col>126</xdr:col>
      <xdr:colOff>304800</xdr:colOff>
      <xdr:row>67</xdr:row>
      <xdr:rowOff>173567</xdr:rowOff>
    </xdr:to>
    <xdr:graphicFrame macro="">
      <xdr:nvGraphicFramePr>
        <xdr:cNvPr id="887725" name="Diagramm 6">
          <a:extLst>
            <a:ext uri="{FF2B5EF4-FFF2-40B4-BE49-F238E27FC236}">
              <a16:creationId xmlns:a16="http://schemas.microsoft.com/office/drawing/2014/main" id="{00000000-0008-0000-0300-0000AD8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161925</xdr:colOff>
          <xdr:row>8</xdr:row>
          <xdr:rowOff>57150</xdr:rowOff>
        </xdr:from>
        <xdr:to>
          <xdr:col>0</xdr:col>
          <xdr:colOff>1752600</xdr:colOff>
          <xdr:row>9</xdr:row>
          <xdr:rowOff>104775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feld 1"/>
        <cdr:cNvSpPr txBox="1"/>
      </cdr:nvSpPr>
      <cdr:spPr>
        <a:xfrm xmlns:a="http://schemas.openxmlformats.org/drawingml/2006/main">
          <a:off x="0" y="0"/>
          <a:ext cx="2962274" cy="1028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900">
              <a:latin typeface="Arial" panose="020B0604020202020204" pitchFamily="34" charset="0"/>
              <a:cs typeface="Arial" panose="020B0604020202020204" pitchFamily="34" charset="0"/>
            </a:rPr>
            <a:t>Körnermais,</a:t>
          </a:r>
          <a:r>
            <a:rPr lang="de-CH" sz="900" baseline="0">
              <a:latin typeface="Arial" panose="020B0604020202020204" pitchFamily="34" charset="0"/>
              <a:cs typeface="Arial" panose="020B0604020202020204" pitchFamily="34" charset="0"/>
            </a:rPr>
            <a:t> Sojaschrot</a:t>
          </a:r>
          <a:endParaRPr lang="de-CH" sz="900">
            <a:latin typeface="Arial" panose="020B0604020202020204" pitchFamily="34" charset="0"/>
            <a:cs typeface="Arial" panose="020B0604020202020204" pitchFamily="34" charset="0"/>
          </a:endParaRPr>
        </a:p>
        <a:p xmlns:a="http://schemas.openxmlformats.org/drawingml/2006/main">
          <a:r>
            <a:rPr lang="de-CH" sz="900" b="1">
              <a:latin typeface="Arial" panose="020B0604020202020204" pitchFamily="34" charset="0"/>
              <a:cs typeface="Arial" panose="020B0604020202020204" pitchFamily="34" charset="0"/>
            </a:rPr>
            <a:t>Börsennotierungen</a:t>
          </a:r>
          <a:endParaRPr lang="de-CH" sz="900" b="1" baseline="0">
            <a:latin typeface="Arial" panose="020B0604020202020204" pitchFamily="34" charset="0"/>
            <a:cs typeface="Arial" panose="020B0604020202020204" pitchFamily="34" charset="0"/>
          </a:endParaRPr>
        </a:p>
        <a:p xmlns:a="http://schemas.openxmlformats.org/drawingml/2006/main">
          <a:endParaRPr lang="de-CH" sz="900" b="1" baseline="0">
            <a:latin typeface="Arial" panose="020B0604020202020204" pitchFamily="34" charset="0"/>
            <a:cs typeface="Arial" panose="020B0604020202020204" pitchFamily="34" charset="0"/>
          </a:endParaRPr>
        </a:p>
        <a:p xmlns:a="http://schemas.openxmlformats.org/drawingml/2006/main">
          <a:endParaRPr lang="de-CH" sz="900" b="1" baseline="0">
            <a:latin typeface="Arial" panose="020B0604020202020204" pitchFamily="34" charset="0"/>
            <a:cs typeface="Arial" panose="020B0604020202020204" pitchFamily="34" charset="0"/>
          </a:endParaRPr>
        </a:p>
        <a:p xmlns:a="http://schemas.openxmlformats.org/drawingml/2006/main">
          <a:endParaRPr lang="de-CH" sz="900" b="1" baseline="0">
            <a:latin typeface="Arial" panose="020B0604020202020204" pitchFamily="34" charset="0"/>
            <a:cs typeface="Arial" panose="020B0604020202020204" pitchFamily="34" charset="0"/>
          </a:endParaRPr>
        </a:p>
        <a:p xmlns:a="http://schemas.openxmlformats.org/drawingml/2006/main">
          <a:r>
            <a:rPr lang="de-CH" sz="900" baseline="0">
              <a:latin typeface="Arial" panose="020B0604020202020204" pitchFamily="34" charset="0"/>
              <a:cs typeface="Arial" panose="020B0604020202020204" pitchFamily="34" charset="0"/>
            </a:rPr>
            <a:t>2014 - 2015, Monat</a:t>
          </a:r>
          <a:endParaRPr lang="de-CH"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0.06574</cdr:x>
      <cdr:y>0.93776</cdr:y>
    </cdr:from>
    <cdr:to>
      <cdr:x>0.31014</cdr:x>
      <cdr:y>0.99678</cdr:y>
    </cdr:to>
    <cdr:sp macro="" textlink="Codierung!$I$134">
      <cdr:nvSpPr>
        <cdr:cNvPr id="3" name="Textfeld 1"/>
        <cdr:cNvSpPr txBox="1"/>
      </cdr:nvSpPr>
      <cdr:spPr>
        <a:xfrm xmlns:a="http://schemas.openxmlformats.org/drawingml/2006/main">
          <a:off x="942499" y="4771723"/>
          <a:ext cx="3503733" cy="3003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fld id="{CE568010-ADE4-402C-A8F1-AEC13D538DA4}" type="TxLink">
            <a:rPr lang="en-US" sz="1000" b="0" i="0" u="none" strike="noStrike">
              <a:solidFill>
                <a:srgbClr val="000000"/>
              </a:solidFill>
              <a:effectLst/>
              <a:latin typeface="Arial"/>
              <a:ea typeface="+mn-ea"/>
              <a:cs typeface="Arial"/>
            </a:rPr>
            <a:pPr marL="0" marR="0" indent="0" defTabSz="914400" eaLnBrk="1" fontAlgn="auto" latinLnBrk="0" hangingPunct="1">
              <a:lnSpc>
                <a:spcPct val="100000"/>
              </a:lnSpc>
              <a:spcBef>
                <a:spcPts val="0"/>
              </a:spcBef>
              <a:spcAft>
                <a:spcPts val="0"/>
              </a:spcAft>
              <a:buClrTx/>
              <a:buSzTx/>
              <a:buFontTx/>
              <a:buNone/>
              <a:tabLst/>
              <a:defRPr/>
            </a:pPr>
            <a:t>Quellen: International Grains Council (IGC), Schweizerische Nationalbank (SNB)</a:t>
          </a:fld>
          <a:endParaRPr lang="de-CH" sz="600">
            <a:effectLst/>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2034988</xdr:colOff>
      <xdr:row>2</xdr:row>
      <xdr:rowOff>161925</xdr:rowOff>
    </xdr:to>
    <xdr:pic>
      <xdr:nvPicPr>
        <xdr:cNvPr id="890795" name="Picture 1" descr="P:\temp\Logo_cmyk_pos.tif">
          <a:extLst>
            <a:ext uri="{FF2B5EF4-FFF2-40B4-BE49-F238E27FC236}">
              <a16:creationId xmlns:a16="http://schemas.microsoft.com/office/drawing/2014/main" id="{00000000-0008-0000-0400-0000AB970D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383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1277471</xdr:colOff>
      <xdr:row>27</xdr:row>
      <xdr:rowOff>37353</xdr:rowOff>
    </xdr:from>
    <xdr:to>
      <xdr:col>29</xdr:col>
      <xdr:colOff>22413</xdr:colOff>
      <xdr:row>40</xdr:row>
      <xdr:rowOff>37353</xdr:rowOff>
    </xdr:to>
    <xdr:graphicFrame macro="">
      <xdr:nvGraphicFramePr>
        <xdr:cNvPr id="890796" name="Diagramm 1">
          <a:extLst>
            <a:ext uri="{FF2B5EF4-FFF2-40B4-BE49-F238E27FC236}">
              <a16:creationId xmlns:a16="http://schemas.microsoft.com/office/drawing/2014/main" id="{00000000-0008-0000-0400-0000AC97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324224</xdr:colOff>
      <xdr:row>27</xdr:row>
      <xdr:rowOff>45196</xdr:rowOff>
    </xdr:from>
    <xdr:to>
      <xdr:col>42</xdr:col>
      <xdr:colOff>418353</xdr:colOff>
      <xdr:row>39</xdr:row>
      <xdr:rowOff>239058</xdr:rowOff>
    </xdr:to>
    <xdr:graphicFrame macro="">
      <xdr:nvGraphicFramePr>
        <xdr:cNvPr id="890797" name="Diagramm 1">
          <a:extLst>
            <a:ext uri="{FF2B5EF4-FFF2-40B4-BE49-F238E27FC236}">
              <a16:creationId xmlns:a16="http://schemas.microsoft.com/office/drawing/2014/main" id="{00000000-0008-0000-0400-0000AD97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9525</xdr:colOff>
          <xdr:row>7</xdr:row>
          <xdr:rowOff>142875</xdr:rowOff>
        </xdr:from>
        <xdr:to>
          <xdr:col>0</xdr:col>
          <xdr:colOff>1609725</xdr:colOff>
          <xdr:row>10</xdr:row>
          <xdr:rowOff>9525</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isclaimer.admin.ch/"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499984740745262"/>
    <pageSetUpPr fitToPage="1"/>
  </sheetPr>
  <dimension ref="A1:U62"/>
  <sheetViews>
    <sheetView showGridLines="0" tabSelected="1" zoomScaleNormal="100" workbookViewId="0">
      <pane ySplit="17" topLeftCell="A18" activePane="bottomLeft" state="frozen"/>
      <selection pane="bottomLeft" activeCell="B4" sqref="B4"/>
    </sheetView>
  </sheetViews>
  <sheetFormatPr baseColWidth="10" defaultColWidth="11.42578125" defaultRowHeight="12.75" x14ac:dyDescent="0.2"/>
  <cols>
    <col min="1" max="1" width="2.7109375" style="5" customWidth="1"/>
    <col min="2" max="2" width="11.42578125" style="5"/>
    <col min="3" max="3" width="15.5703125" style="5" customWidth="1"/>
    <col min="4" max="4" width="13.85546875" style="5" customWidth="1"/>
    <col min="5" max="5" width="11.42578125" style="5"/>
    <col min="6" max="6" width="13.85546875" style="5" customWidth="1"/>
    <col min="7" max="7" width="16" style="5" customWidth="1"/>
    <col min="8" max="13" width="11.42578125" style="5"/>
    <col min="14" max="14" width="14.5703125" style="5" customWidth="1"/>
    <col min="15" max="15" width="13" style="5" customWidth="1"/>
    <col min="16" max="19" width="11.42578125" style="5"/>
    <col min="20" max="20" width="13" style="5" customWidth="1"/>
    <col min="21" max="16384" width="11.42578125" style="5"/>
  </cols>
  <sheetData>
    <row r="1" spans="1:9" x14ac:dyDescent="0.2">
      <c r="F1" s="9" t="str">
        <f>Codierung!$I11</f>
        <v>Eidgenössisches Departement für</v>
      </c>
      <c r="G1" s="172"/>
      <c r="H1" s="172"/>
      <c r="I1" s="172"/>
    </row>
    <row r="2" spans="1:9" x14ac:dyDescent="0.2">
      <c r="F2" s="9" t="str">
        <f>Codierung!$I12</f>
        <v>Wirtschaft, Bildung und Forschung WBF</v>
      </c>
      <c r="G2" s="172"/>
      <c r="H2" s="172"/>
      <c r="I2" s="172"/>
    </row>
    <row r="3" spans="1:9" ht="14.25" customHeight="1" x14ac:dyDescent="0.2">
      <c r="F3" s="289" t="str">
        <f>Codierung!$I13</f>
        <v>Bundesamt für Landwirtschaft BLW</v>
      </c>
      <c r="G3" s="172"/>
      <c r="H3" s="172"/>
      <c r="I3" s="172"/>
    </row>
    <row r="4" spans="1:9" x14ac:dyDescent="0.2">
      <c r="D4" s="6"/>
      <c r="E4" s="6"/>
      <c r="F4" s="9" t="str">
        <f>Codierung!$I14</f>
        <v>Fachbereich Marktanalysen</v>
      </c>
      <c r="G4" s="6"/>
    </row>
    <row r="5" spans="1:9" ht="24.75" customHeight="1" x14ac:dyDescent="0.2">
      <c r="A5" s="12" t="str">
        <f>Codierung!I2</f>
        <v>Marktzahlen Futtermittel</v>
      </c>
    </row>
    <row r="6" spans="1:9" ht="18" customHeight="1" x14ac:dyDescent="0.2">
      <c r="A6" s="318" t="str">
        <f>Codierung!I206</f>
        <v>Inhaltsverzeichnis</v>
      </c>
    </row>
    <row r="7" spans="1:9" x14ac:dyDescent="0.2">
      <c r="A7" s="321"/>
      <c r="B7" s="319" t="str">
        <f>Codierung!I207&amp;" ('"&amp;Codierung!J207&amp;"')"</f>
        <v>0 Einleitung, Anleitung ('0 Einleitung, Anleitung')</v>
      </c>
    </row>
    <row r="8" spans="1:9" x14ac:dyDescent="0.2">
      <c r="A8" s="320"/>
      <c r="B8" s="319" t="str">
        <f>Codierung!I208&amp;" ('"&amp;Codierung!J208&amp;"')"</f>
        <v>1 Sammelstelle - Jahr ('1 Sammelstelle - Jahr')</v>
      </c>
    </row>
    <row r="9" spans="1:9" x14ac:dyDescent="0.2">
      <c r="A9" s="320"/>
      <c r="B9" s="319" t="str">
        <f>Codierung!I209&amp;" ('"&amp;Codierung!J209&amp;"')"</f>
        <v>2 franko Mühle - Monat ('2 franko Mühle - Monat')</v>
      </c>
    </row>
    <row r="10" spans="1:9" x14ac:dyDescent="0.2">
      <c r="A10" s="320"/>
      <c r="B10" s="319" t="str">
        <f>Codierung!I210&amp;" ('"&amp;Codierung!J210&amp;"')"</f>
        <v>3 Börse - Monat ('3 Börse - Monat')</v>
      </c>
    </row>
    <row r="11" spans="1:9" x14ac:dyDescent="0.2">
      <c r="A11" s="320"/>
      <c r="B11" s="319" t="str">
        <f>Codierung!I211&amp;" ('"&amp;Codierung!J211&amp;"')"</f>
        <v>4 Mischfutter - Quartal ('4 Mischfutter - Quartal')</v>
      </c>
    </row>
    <row r="12" spans="1:9" ht="15" x14ac:dyDescent="0.2">
      <c r="B12" s="318"/>
    </row>
    <row r="13" spans="1:9" ht="12.75" customHeight="1" x14ac:dyDescent="0.2">
      <c r="B13" s="106" t="str">
        <f>Codierung!I4</f>
        <v>0.1 Einleitung</v>
      </c>
    </row>
    <row r="14" spans="1:9" x14ac:dyDescent="0.2">
      <c r="B14" s="7" t="str">
        <f>Codierung!I5</f>
        <v>- Die Werte dieses Dokumentes können zu einem späteren Zeitpunkt ändern.</v>
      </c>
    </row>
    <row r="15" spans="1:9" x14ac:dyDescent="0.2">
      <c r="B15" s="7" t="str">
        <f>Codierung!I6</f>
        <v>- Erhebungsort:</v>
      </c>
    </row>
    <row r="16" spans="1:9" ht="13.5" thickBot="1" x14ac:dyDescent="0.25"/>
    <row r="17" spans="2:21" x14ac:dyDescent="0.2">
      <c r="B17" s="301" t="s">
        <v>219</v>
      </c>
      <c r="C17" s="302"/>
      <c r="D17" s="302"/>
      <c r="E17" s="302"/>
      <c r="F17" s="302"/>
      <c r="G17" s="302"/>
      <c r="H17" s="301" t="s">
        <v>221</v>
      </c>
      <c r="I17" s="302"/>
      <c r="J17" s="302"/>
      <c r="K17" s="302"/>
      <c r="L17" s="302"/>
      <c r="M17" s="302"/>
      <c r="N17" s="303"/>
      <c r="O17" s="302" t="s">
        <v>223</v>
      </c>
      <c r="P17" s="302"/>
      <c r="Q17" s="302"/>
      <c r="R17" s="302"/>
      <c r="S17" s="302"/>
      <c r="T17" s="302"/>
      <c r="U17" s="303"/>
    </row>
    <row r="18" spans="2:21" x14ac:dyDescent="0.2">
      <c r="B18" s="304"/>
      <c r="C18" s="25"/>
      <c r="D18" s="25"/>
      <c r="E18" s="25"/>
      <c r="F18" s="25"/>
      <c r="G18" s="25"/>
      <c r="H18" s="304"/>
      <c r="I18" s="25"/>
      <c r="J18" s="25"/>
      <c r="K18" s="25"/>
      <c r="L18" s="25"/>
      <c r="M18" s="25"/>
      <c r="N18" s="305"/>
      <c r="O18" s="25"/>
      <c r="P18" s="25"/>
      <c r="Q18" s="25"/>
      <c r="R18" s="25"/>
      <c r="S18" s="25"/>
      <c r="T18" s="25"/>
      <c r="U18" s="305"/>
    </row>
    <row r="19" spans="2:21" x14ac:dyDescent="0.2">
      <c r="B19" s="304"/>
      <c r="C19" s="25"/>
      <c r="D19" s="25"/>
      <c r="E19" s="25"/>
      <c r="F19" s="25"/>
      <c r="G19" s="25"/>
      <c r="H19" s="304"/>
      <c r="I19" s="25"/>
      <c r="J19" s="25"/>
      <c r="K19" s="25"/>
      <c r="L19" s="25"/>
      <c r="M19" s="25"/>
      <c r="N19" s="305"/>
      <c r="O19" s="25"/>
      <c r="P19" s="25"/>
      <c r="Q19" s="25"/>
      <c r="R19" s="25"/>
      <c r="S19" s="25"/>
      <c r="T19" s="25"/>
      <c r="U19" s="305"/>
    </row>
    <row r="20" spans="2:21" x14ac:dyDescent="0.2">
      <c r="B20" s="304"/>
      <c r="C20" s="25"/>
      <c r="D20" s="25"/>
      <c r="E20" s="25"/>
      <c r="F20" s="25"/>
      <c r="G20" s="25"/>
      <c r="H20" s="304"/>
      <c r="I20" s="25"/>
      <c r="J20" s="25"/>
      <c r="K20" s="25"/>
      <c r="L20" s="25"/>
      <c r="M20" s="25"/>
      <c r="N20" s="305"/>
      <c r="O20" s="25"/>
      <c r="P20" s="25"/>
      <c r="Q20" s="25"/>
      <c r="R20" s="25"/>
      <c r="S20" s="25"/>
      <c r="T20" s="25"/>
      <c r="U20" s="305"/>
    </row>
    <row r="21" spans="2:21" x14ac:dyDescent="0.2">
      <c r="B21" s="304"/>
      <c r="C21" s="25"/>
      <c r="D21" s="25"/>
      <c r="E21" s="25"/>
      <c r="F21" s="25"/>
      <c r="G21" s="25"/>
      <c r="H21" s="304"/>
      <c r="I21" s="25"/>
      <c r="J21" s="25"/>
      <c r="K21" s="25"/>
      <c r="L21" s="25"/>
      <c r="M21" s="25"/>
      <c r="N21" s="305"/>
      <c r="O21" s="25"/>
      <c r="P21" s="25"/>
      <c r="Q21" s="25"/>
      <c r="R21" s="25"/>
      <c r="S21" s="25"/>
      <c r="T21" s="25"/>
      <c r="U21" s="305"/>
    </row>
    <row r="22" spans="2:21" x14ac:dyDescent="0.2">
      <c r="B22" s="304"/>
      <c r="C22" s="25"/>
      <c r="D22" s="25"/>
      <c r="E22" s="25"/>
      <c r="F22" s="25"/>
      <c r="G22" s="25"/>
      <c r="H22" s="304"/>
      <c r="I22" s="25"/>
      <c r="J22" s="25"/>
      <c r="K22" s="25"/>
      <c r="L22" s="25"/>
      <c r="M22" s="25"/>
      <c r="N22" s="305"/>
      <c r="O22" s="25"/>
      <c r="P22" s="25"/>
      <c r="Q22" s="25"/>
      <c r="R22" s="25"/>
      <c r="S22" s="25"/>
      <c r="T22" s="25"/>
      <c r="U22" s="305"/>
    </row>
    <row r="23" spans="2:21" x14ac:dyDescent="0.2">
      <c r="B23" s="304"/>
      <c r="C23" s="25"/>
      <c r="D23" s="25"/>
      <c r="E23" s="25"/>
      <c r="F23" s="25"/>
      <c r="G23" s="25"/>
      <c r="H23" s="304"/>
      <c r="I23" s="25"/>
      <c r="J23" s="25"/>
      <c r="K23" s="25"/>
      <c r="L23" s="25"/>
      <c r="M23" s="25"/>
      <c r="N23" s="305"/>
      <c r="O23" s="25"/>
      <c r="P23" s="25"/>
      <c r="Q23" s="25"/>
      <c r="R23" s="25"/>
      <c r="S23" s="25"/>
      <c r="T23" s="25"/>
      <c r="U23" s="305"/>
    </row>
    <row r="24" spans="2:21" x14ac:dyDescent="0.2">
      <c r="B24" s="304"/>
      <c r="C24" s="25"/>
      <c r="D24" s="25"/>
      <c r="E24" s="306"/>
      <c r="F24" s="306"/>
      <c r="G24" s="25"/>
      <c r="H24" s="304"/>
      <c r="I24" s="25"/>
      <c r="J24" s="25"/>
      <c r="K24" s="25"/>
      <c r="L24" s="25"/>
      <c r="M24" s="25"/>
      <c r="N24" s="305"/>
      <c r="O24" s="25"/>
      <c r="P24" s="25"/>
      <c r="Q24" s="25"/>
      <c r="R24" s="25"/>
      <c r="S24" s="25"/>
      <c r="T24" s="25"/>
      <c r="U24" s="305"/>
    </row>
    <row r="25" spans="2:21" x14ac:dyDescent="0.2">
      <c r="B25" s="304"/>
      <c r="C25" s="25"/>
      <c r="D25" s="25"/>
      <c r="E25" s="306"/>
      <c r="F25" s="306"/>
      <c r="G25" s="25"/>
      <c r="H25" s="304"/>
      <c r="I25" s="25"/>
      <c r="J25" s="25"/>
      <c r="K25" s="25"/>
      <c r="L25" s="25"/>
      <c r="M25" s="25"/>
      <c r="N25" s="305"/>
      <c r="O25" s="25"/>
      <c r="P25" s="25"/>
      <c r="Q25" s="25"/>
      <c r="R25" s="25"/>
      <c r="S25" s="25"/>
      <c r="T25" s="25"/>
      <c r="U25" s="305"/>
    </row>
    <row r="26" spans="2:21" x14ac:dyDescent="0.2">
      <c r="B26" s="304"/>
      <c r="C26" s="25"/>
      <c r="D26" s="25"/>
      <c r="E26" s="306"/>
      <c r="F26" s="306"/>
      <c r="G26" s="25"/>
      <c r="H26" s="304"/>
      <c r="I26" s="25"/>
      <c r="J26" s="25"/>
      <c r="K26" s="25"/>
      <c r="L26" s="25"/>
      <c r="M26" s="25"/>
      <c r="N26" s="305"/>
      <c r="O26" s="25"/>
      <c r="P26" s="25"/>
      <c r="Q26" s="25"/>
      <c r="R26" s="25"/>
      <c r="S26" s="25"/>
      <c r="T26" s="25"/>
      <c r="U26" s="305"/>
    </row>
    <row r="27" spans="2:21" x14ac:dyDescent="0.2">
      <c r="B27" s="304"/>
      <c r="C27" s="25"/>
      <c r="D27" s="25"/>
      <c r="E27" s="306"/>
      <c r="F27" s="306"/>
      <c r="G27" s="25"/>
      <c r="H27" s="304"/>
      <c r="I27" s="25"/>
      <c r="J27" s="25"/>
      <c r="K27" s="25"/>
      <c r="L27" s="25"/>
      <c r="M27" s="25"/>
      <c r="N27" s="305"/>
      <c r="O27" s="25"/>
      <c r="P27" s="25"/>
      <c r="Q27" s="25"/>
      <c r="R27" s="25"/>
      <c r="S27" s="25"/>
      <c r="T27" s="25"/>
      <c r="U27" s="305"/>
    </row>
    <row r="28" spans="2:21" x14ac:dyDescent="0.2">
      <c r="B28" s="304"/>
      <c r="C28" s="25"/>
      <c r="D28" s="25"/>
      <c r="E28" s="25"/>
      <c r="F28" s="25"/>
      <c r="G28" s="25"/>
      <c r="H28" s="304"/>
      <c r="I28" s="25"/>
      <c r="J28" s="25"/>
      <c r="K28" s="25"/>
      <c r="L28" s="25"/>
      <c r="M28" s="25"/>
      <c r="N28" s="305"/>
      <c r="O28" s="25"/>
      <c r="P28" s="25"/>
      <c r="Q28" s="25"/>
      <c r="R28" s="25"/>
      <c r="S28" s="25"/>
      <c r="T28" s="25"/>
      <c r="U28" s="305"/>
    </row>
    <row r="29" spans="2:21" x14ac:dyDescent="0.2">
      <c r="B29" s="304"/>
      <c r="C29" s="25"/>
      <c r="D29" s="25"/>
      <c r="E29" s="25"/>
      <c r="F29" s="25"/>
      <c r="G29" s="25"/>
      <c r="H29" s="304"/>
      <c r="I29" s="25"/>
      <c r="J29" s="25"/>
      <c r="K29" s="25"/>
      <c r="L29" s="25"/>
      <c r="M29" s="25"/>
      <c r="N29" s="305"/>
      <c r="O29" s="25"/>
      <c r="P29" s="25"/>
      <c r="Q29" s="25"/>
      <c r="R29" s="25"/>
      <c r="S29" s="25"/>
      <c r="T29" s="25"/>
      <c r="U29" s="305"/>
    </row>
    <row r="30" spans="2:21" x14ac:dyDescent="0.2">
      <c r="B30" s="304"/>
      <c r="C30" s="25"/>
      <c r="D30" s="25"/>
      <c r="E30" s="25"/>
      <c r="F30" s="25"/>
      <c r="G30" s="25"/>
      <c r="H30" s="304"/>
      <c r="I30" s="25"/>
      <c r="J30" s="25"/>
      <c r="K30" s="25"/>
      <c r="L30" s="25"/>
      <c r="M30" s="25"/>
      <c r="N30" s="305"/>
      <c r="O30" s="25"/>
      <c r="P30" s="25"/>
      <c r="Q30" s="25"/>
      <c r="R30" s="25"/>
      <c r="S30" s="25"/>
      <c r="T30" s="25"/>
      <c r="U30" s="305"/>
    </row>
    <row r="31" spans="2:21" x14ac:dyDescent="0.2">
      <c r="B31" s="304"/>
      <c r="C31" s="25"/>
      <c r="D31" s="25"/>
      <c r="E31" s="25"/>
      <c r="F31" s="25"/>
      <c r="G31" s="25"/>
      <c r="H31" s="304"/>
      <c r="I31" s="25"/>
      <c r="J31" s="25"/>
      <c r="K31" s="25"/>
      <c r="L31" s="25"/>
      <c r="M31" s="25"/>
      <c r="N31" s="305"/>
      <c r="O31" s="25"/>
      <c r="P31" s="25"/>
      <c r="Q31" s="25"/>
      <c r="R31" s="25"/>
      <c r="S31" s="25"/>
      <c r="T31" s="25"/>
      <c r="U31" s="305"/>
    </row>
    <row r="32" spans="2:21" x14ac:dyDescent="0.2">
      <c r="B32" s="304"/>
      <c r="C32" s="25"/>
      <c r="D32" s="25"/>
      <c r="E32" s="25"/>
      <c r="F32" s="25"/>
      <c r="G32" s="25"/>
      <c r="H32" s="304"/>
      <c r="I32" s="25"/>
      <c r="J32" s="25"/>
      <c r="K32" s="25"/>
      <c r="L32" s="25"/>
      <c r="M32" s="25"/>
      <c r="N32" s="305"/>
      <c r="O32" s="25"/>
      <c r="P32" s="25"/>
      <c r="Q32" s="25"/>
      <c r="R32" s="25"/>
      <c r="S32" s="25"/>
      <c r="T32" s="25"/>
      <c r="U32" s="305"/>
    </row>
    <row r="33" spans="2:21" x14ac:dyDescent="0.2">
      <c r="B33" s="304"/>
      <c r="C33" s="25"/>
      <c r="D33" s="25"/>
      <c r="E33" s="25"/>
      <c r="F33" s="25"/>
      <c r="G33" s="25"/>
      <c r="H33" s="304"/>
      <c r="I33" s="25"/>
      <c r="J33" s="25"/>
      <c r="K33" s="25"/>
      <c r="L33" s="25"/>
      <c r="M33" s="25"/>
      <c r="N33" s="305"/>
      <c r="O33" s="25"/>
      <c r="P33" s="25"/>
      <c r="Q33" s="25"/>
      <c r="R33" s="25"/>
      <c r="S33" s="25"/>
      <c r="T33" s="25"/>
      <c r="U33" s="305"/>
    </row>
    <row r="34" spans="2:21" x14ac:dyDescent="0.2">
      <c r="B34" s="304"/>
      <c r="C34" s="25"/>
      <c r="D34" s="25"/>
      <c r="E34" s="25"/>
      <c r="F34" s="25"/>
      <c r="G34" s="25"/>
      <c r="H34" s="304"/>
      <c r="I34" s="25"/>
      <c r="J34" s="25"/>
      <c r="K34" s="25"/>
      <c r="L34" s="25"/>
      <c r="M34" s="25"/>
      <c r="N34" s="305"/>
      <c r="O34" s="25"/>
      <c r="P34" s="25"/>
      <c r="Q34" s="25"/>
      <c r="R34" s="25"/>
      <c r="S34" s="25"/>
      <c r="T34" s="25"/>
      <c r="U34" s="305"/>
    </row>
    <row r="35" spans="2:21" ht="13.5" thickBot="1" x14ac:dyDescent="0.25">
      <c r="B35" s="307"/>
      <c r="C35" s="308"/>
      <c r="D35" s="308"/>
      <c r="E35" s="308"/>
      <c r="F35" s="308"/>
      <c r="G35" s="308"/>
      <c r="H35" s="307"/>
      <c r="I35" s="308"/>
      <c r="J35" s="308"/>
      <c r="K35" s="308"/>
      <c r="L35" s="308"/>
      <c r="M35" s="308"/>
      <c r="N35" s="309"/>
      <c r="O35" s="308"/>
      <c r="P35" s="308"/>
      <c r="Q35" s="308"/>
      <c r="R35" s="308"/>
      <c r="S35" s="308"/>
      <c r="T35" s="308"/>
      <c r="U35" s="309"/>
    </row>
    <row r="36" spans="2:21" x14ac:dyDescent="0.2">
      <c r="B36" s="10" t="str">
        <f>Codierung!I7</f>
        <v>Quelle: BLW, Fachbereich Marktanalysen</v>
      </c>
    </row>
    <row r="38" spans="2:21" ht="15" x14ac:dyDescent="0.25">
      <c r="B38" s="4" t="str">
        <f>Codierung!I8</f>
        <v>0.2 Haftung</v>
      </c>
      <c r="C38"/>
      <c r="D38"/>
      <c r="E38"/>
      <c r="F38"/>
      <c r="G38"/>
      <c r="H38"/>
      <c r="I38"/>
      <c r="J38"/>
      <c r="K38"/>
    </row>
    <row r="39" spans="2:21" x14ac:dyDescent="0.2">
      <c r="B39" s="132" t="str">
        <f>Codierung!I9</f>
        <v>Zu Haftung, Datenschutz, Copyright und Weiterem siehe:</v>
      </c>
      <c r="C39" s="131"/>
      <c r="D39" s="131"/>
      <c r="E39" s="131"/>
      <c r="F39" s="131"/>
      <c r="G39" s="131"/>
      <c r="H39" s="131"/>
      <c r="I39" s="131"/>
      <c r="J39" s="131"/>
      <c r="K39" s="131"/>
    </row>
    <row r="40" spans="2:21" ht="15" x14ac:dyDescent="0.25">
      <c r="B40" s="133" t="s">
        <v>169</v>
      </c>
      <c r="C40" s="131"/>
      <c r="D40" s="131"/>
      <c r="E40" s="131"/>
      <c r="F40" s="131"/>
      <c r="G40" s="131"/>
      <c r="H40" s="131"/>
      <c r="I40" s="131"/>
      <c r="J40" s="131"/>
      <c r="K40" s="131"/>
    </row>
    <row r="41" spans="2:21" x14ac:dyDescent="0.2">
      <c r="B41" s="131"/>
      <c r="C41" s="131"/>
      <c r="D41" s="131"/>
      <c r="E41" s="131"/>
      <c r="F41" s="131"/>
      <c r="G41" s="131"/>
      <c r="H41" s="131"/>
      <c r="I41" s="131"/>
      <c r="J41" s="131"/>
      <c r="K41" s="131"/>
    </row>
    <row r="43" spans="2:21" x14ac:dyDescent="0.2">
      <c r="B43" s="106" t="str">
        <f>Codierung!I10</f>
        <v>0.3 Anleitung</v>
      </c>
    </row>
    <row r="44" spans="2:21" ht="13.5" thickBot="1" x14ac:dyDescent="0.25"/>
    <row r="45" spans="2:21" x14ac:dyDescent="0.2">
      <c r="B45" s="301" t="s">
        <v>219</v>
      </c>
      <c r="C45" s="302"/>
      <c r="D45" s="302"/>
      <c r="E45" s="302"/>
      <c r="F45" s="302"/>
      <c r="G45" s="302"/>
      <c r="H45" s="301" t="s">
        <v>221</v>
      </c>
      <c r="I45" s="302"/>
      <c r="J45" s="302"/>
      <c r="K45" s="302"/>
      <c r="L45" s="302"/>
      <c r="M45" s="302"/>
      <c r="N45" s="303"/>
      <c r="O45" s="302" t="s">
        <v>223</v>
      </c>
      <c r="P45" s="302"/>
      <c r="Q45" s="302"/>
      <c r="R45" s="302"/>
      <c r="S45" s="302"/>
      <c r="T45" s="302"/>
      <c r="U45" s="303"/>
    </row>
    <row r="46" spans="2:21" x14ac:dyDescent="0.2">
      <c r="B46" s="304"/>
      <c r="C46" s="25"/>
      <c r="D46" s="25"/>
      <c r="E46" s="25"/>
      <c r="F46" s="25"/>
      <c r="G46" s="25"/>
      <c r="H46" s="304"/>
      <c r="I46" s="25"/>
      <c r="J46" s="25"/>
      <c r="K46" s="25"/>
      <c r="L46" s="25"/>
      <c r="M46" s="25"/>
      <c r="N46" s="305"/>
      <c r="O46" s="25"/>
      <c r="P46" s="25"/>
      <c r="Q46" s="25"/>
      <c r="R46" s="25"/>
      <c r="S46" s="25"/>
      <c r="T46" s="25"/>
      <c r="U46" s="305"/>
    </row>
    <row r="47" spans="2:21" x14ac:dyDescent="0.2">
      <c r="B47" s="304"/>
      <c r="C47" s="25"/>
      <c r="D47" s="25"/>
      <c r="E47" s="25"/>
      <c r="F47" s="25"/>
      <c r="G47" s="25"/>
      <c r="H47" s="304"/>
      <c r="I47" s="25"/>
      <c r="J47" s="25"/>
      <c r="K47" s="25"/>
      <c r="L47" s="25"/>
      <c r="M47" s="25"/>
      <c r="N47" s="305"/>
      <c r="O47" s="25"/>
      <c r="P47" s="25"/>
      <c r="Q47" s="25"/>
      <c r="R47" s="25"/>
      <c r="S47" s="25"/>
      <c r="T47" s="25"/>
      <c r="U47" s="305"/>
    </row>
    <row r="48" spans="2:21" x14ac:dyDescent="0.2">
      <c r="B48" s="304"/>
      <c r="C48" s="25"/>
      <c r="D48" s="25"/>
      <c r="E48" s="25"/>
      <c r="F48" s="25"/>
      <c r="G48" s="25"/>
      <c r="H48" s="304"/>
      <c r="I48" s="25"/>
      <c r="J48" s="25"/>
      <c r="K48" s="25"/>
      <c r="L48" s="25"/>
      <c r="M48" s="25"/>
      <c r="N48" s="305"/>
      <c r="O48" s="25"/>
      <c r="P48" s="25"/>
      <c r="Q48" s="25"/>
      <c r="R48" s="25"/>
      <c r="S48" s="25"/>
      <c r="T48" s="25"/>
      <c r="U48" s="305"/>
    </row>
    <row r="49" spans="2:21" x14ac:dyDescent="0.2">
      <c r="B49" s="304"/>
      <c r="C49" s="25"/>
      <c r="D49" s="25"/>
      <c r="E49" s="25"/>
      <c r="F49" s="25"/>
      <c r="G49" s="25"/>
      <c r="H49" s="304"/>
      <c r="I49" s="25"/>
      <c r="J49" s="25"/>
      <c r="K49" s="25"/>
      <c r="L49" s="25"/>
      <c r="M49" s="25"/>
      <c r="N49" s="305"/>
      <c r="O49" s="25"/>
      <c r="P49" s="25"/>
      <c r="Q49" s="25"/>
      <c r="R49" s="25"/>
      <c r="S49" s="25"/>
      <c r="T49" s="25"/>
      <c r="U49" s="305"/>
    </row>
    <row r="50" spans="2:21" x14ac:dyDescent="0.2">
      <c r="B50" s="304"/>
      <c r="C50" s="25"/>
      <c r="D50" s="25"/>
      <c r="E50" s="25"/>
      <c r="F50" s="25"/>
      <c r="G50" s="25"/>
      <c r="H50" s="304"/>
      <c r="I50" s="25"/>
      <c r="J50" s="25"/>
      <c r="K50" s="25"/>
      <c r="L50" s="25"/>
      <c r="M50" s="25"/>
      <c r="N50" s="305"/>
      <c r="O50" s="25"/>
      <c r="P50" s="25"/>
      <c r="Q50" s="25"/>
      <c r="R50" s="25"/>
      <c r="S50" s="25"/>
      <c r="T50" s="25"/>
      <c r="U50" s="305"/>
    </row>
    <row r="51" spans="2:21" x14ac:dyDescent="0.2">
      <c r="B51" s="304"/>
      <c r="C51" s="25"/>
      <c r="D51" s="25"/>
      <c r="E51" s="25"/>
      <c r="F51" s="25"/>
      <c r="G51" s="25"/>
      <c r="H51" s="304"/>
      <c r="I51" s="25"/>
      <c r="J51" s="25"/>
      <c r="K51" s="25"/>
      <c r="L51" s="25"/>
      <c r="M51" s="25"/>
      <c r="N51" s="305"/>
      <c r="O51" s="25"/>
      <c r="P51" s="25"/>
      <c r="Q51" s="25"/>
      <c r="R51" s="25"/>
      <c r="S51" s="25"/>
      <c r="T51" s="25"/>
      <c r="U51" s="305"/>
    </row>
    <row r="52" spans="2:21" x14ac:dyDescent="0.2">
      <c r="B52" s="304"/>
      <c r="C52" s="25"/>
      <c r="D52" s="25"/>
      <c r="E52" s="306"/>
      <c r="F52" s="306"/>
      <c r="G52" s="25"/>
      <c r="H52" s="304"/>
      <c r="I52" s="25"/>
      <c r="J52" s="25"/>
      <c r="K52" s="25"/>
      <c r="L52" s="25"/>
      <c r="M52" s="25"/>
      <c r="N52" s="305"/>
      <c r="O52" s="25"/>
      <c r="P52" s="25"/>
      <c r="Q52" s="25"/>
      <c r="R52" s="25"/>
      <c r="S52" s="25"/>
      <c r="T52" s="25"/>
      <c r="U52" s="305"/>
    </row>
    <row r="53" spans="2:21" x14ac:dyDescent="0.2">
      <c r="B53" s="304"/>
      <c r="C53" s="25"/>
      <c r="D53" s="25"/>
      <c r="E53" s="306"/>
      <c r="F53" s="306"/>
      <c r="G53" s="25"/>
      <c r="H53" s="304"/>
      <c r="I53" s="25"/>
      <c r="J53" s="25"/>
      <c r="K53" s="25"/>
      <c r="L53" s="25"/>
      <c r="M53" s="25"/>
      <c r="N53" s="305"/>
      <c r="O53" s="25"/>
      <c r="P53" s="25"/>
      <c r="Q53" s="25"/>
      <c r="R53" s="25"/>
      <c r="S53" s="25"/>
      <c r="T53" s="25"/>
      <c r="U53" s="305"/>
    </row>
    <row r="54" spans="2:21" x14ac:dyDescent="0.2">
      <c r="B54" s="304"/>
      <c r="C54" s="25"/>
      <c r="D54" s="25"/>
      <c r="E54" s="306"/>
      <c r="F54" s="306"/>
      <c r="G54" s="25"/>
      <c r="H54" s="304"/>
      <c r="I54" s="25"/>
      <c r="J54" s="25"/>
      <c r="K54" s="25"/>
      <c r="L54" s="25"/>
      <c r="M54" s="25"/>
      <c r="N54" s="305"/>
      <c r="O54" s="25"/>
      <c r="P54" s="25"/>
      <c r="Q54" s="25"/>
      <c r="R54" s="25"/>
      <c r="S54" s="25"/>
      <c r="T54" s="25"/>
      <c r="U54" s="305"/>
    </row>
    <row r="55" spans="2:21" x14ac:dyDescent="0.2">
      <c r="B55" s="304"/>
      <c r="C55" s="25"/>
      <c r="D55" s="25"/>
      <c r="E55" s="306"/>
      <c r="F55" s="306"/>
      <c r="G55" s="25"/>
      <c r="H55" s="304"/>
      <c r="I55" s="25"/>
      <c r="J55" s="25"/>
      <c r="K55" s="25"/>
      <c r="L55" s="25"/>
      <c r="M55" s="25"/>
      <c r="N55" s="305"/>
      <c r="O55" s="25"/>
      <c r="P55" s="25"/>
      <c r="Q55" s="25"/>
      <c r="R55" s="25"/>
      <c r="S55" s="25"/>
      <c r="T55" s="25"/>
      <c r="U55" s="305"/>
    </row>
    <row r="56" spans="2:21" x14ac:dyDescent="0.2">
      <c r="B56" s="304"/>
      <c r="C56" s="25"/>
      <c r="D56" s="25"/>
      <c r="E56" s="25"/>
      <c r="F56" s="25"/>
      <c r="G56" s="25"/>
      <c r="H56" s="304"/>
      <c r="I56" s="25"/>
      <c r="J56" s="25"/>
      <c r="K56" s="25"/>
      <c r="L56" s="25"/>
      <c r="M56" s="25"/>
      <c r="N56" s="305"/>
      <c r="O56" s="25"/>
      <c r="P56" s="25"/>
      <c r="Q56" s="25"/>
      <c r="R56" s="25"/>
      <c r="S56" s="25"/>
      <c r="T56" s="25"/>
      <c r="U56" s="305"/>
    </row>
    <row r="57" spans="2:21" x14ac:dyDescent="0.2">
      <c r="B57" s="304"/>
      <c r="C57" s="25"/>
      <c r="D57" s="25"/>
      <c r="E57" s="25"/>
      <c r="F57" s="25"/>
      <c r="G57" s="25"/>
      <c r="H57" s="304"/>
      <c r="I57" s="25"/>
      <c r="J57" s="25"/>
      <c r="K57" s="25"/>
      <c r="L57" s="25"/>
      <c r="M57" s="25"/>
      <c r="N57" s="305"/>
      <c r="O57" s="25"/>
      <c r="P57" s="25"/>
      <c r="Q57" s="25"/>
      <c r="R57" s="25"/>
      <c r="S57" s="25"/>
      <c r="T57" s="25"/>
      <c r="U57" s="305"/>
    </row>
    <row r="58" spans="2:21" x14ac:dyDescent="0.2">
      <c r="B58" s="304"/>
      <c r="C58" s="25"/>
      <c r="D58" s="25"/>
      <c r="E58" s="25"/>
      <c r="F58" s="25"/>
      <c r="G58" s="25"/>
      <c r="H58" s="304"/>
      <c r="I58" s="25"/>
      <c r="J58" s="25"/>
      <c r="K58" s="25"/>
      <c r="L58" s="25"/>
      <c r="M58" s="25"/>
      <c r="N58" s="305"/>
      <c r="O58" s="25"/>
      <c r="P58" s="25"/>
      <c r="Q58" s="25"/>
      <c r="R58" s="25"/>
      <c r="S58" s="25"/>
      <c r="T58" s="25"/>
      <c r="U58" s="305"/>
    </row>
    <row r="59" spans="2:21" x14ac:dyDescent="0.2">
      <c r="B59" s="304"/>
      <c r="C59" s="25"/>
      <c r="D59" s="25"/>
      <c r="E59" s="25"/>
      <c r="F59" s="25"/>
      <c r="G59" s="25"/>
      <c r="H59" s="304"/>
      <c r="I59" s="25"/>
      <c r="J59" s="25"/>
      <c r="K59" s="25"/>
      <c r="L59" s="25"/>
      <c r="M59" s="25"/>
      <c r="N59" s="305"/>
      <c r="O59" s="25"/>
      <c r="P59" s="25"/>
      <c r="Q59" s="25"/>
      <c r="R59" s="25"/>
      <c r="S59" s="25"/>
      <c r="T59" s="25"/>
      <c r="U59" s="305"/>
    </row>
    <row r="60" spans="2:21" x14ac:dyDescent="0.2">
      <c r="B60" s="304"/>
      <c r="C60" s="25"/>
      <c r="D60" s="25"/>
      <c r="E60" s="25"/>
      <c r="F60" s="25"/>
      <c r="G60" s="25"/>
      <c r="H60" s="304"/>
      <c r="I60" s="25"/>
      <c r="J60" s="25"/>
      <c r="K60" s="25"/>
      <c r="L60" s="25"/>
      <c r="M60" s="25"/>
      <c r="N60" s="305"/>
      <c r="O60" s="25"/>
      <c r="P60" s="25"/>
      <c r="Q60" s="25"/>
      <c r="R60" s="25"/>
      <c r="S60" s="25"/>
      <c r="T60" s="25"/>
      <c r="U60" s="305"/>
    </row>
    <row r="61" spans="2:21" x14ac:dyDescent="0.2">
      <c r="B61" s="304"/>
      <c r="C61" s="25"/>
      <c r="D61" s="25"/>
      <c r="E61" s="25"/>
      <c r="F61" s="25"/>
      <c r="G61" s="25"/>
      <c r="H61" s="304"/>
      <c r="I61" s="25"/>
      <c r="J61" s="25"/>
      <c r="K61" s="25"/>
      <c r="L61" s="25"/>
      <c r="M61" s="25"/>
      <c r="N61" s="305"/>
      <c r="O61" s="25"/>
      <c r="P61" s="25"/>
      <c r="Q61" s="25"/>
      <c r="R61" s="25"/>
      <c r="S61" s="25"/>
      <c r="T61" s="25"/>
      <c r="U61" s="305"/>
    </row>
    <row r="62" spans="2:21" ht="13.5" thickBot="1" x14ac:dyDescent="0.25">
      <c r="B62" s="307"/>
      <c r="C62" s="308"/>
      <c r="D62" s="308"/>
      <c r="E62" s="308"/>
      <c r="F62" s="308"/>
      <c r="G62" s="308"/>
      <c r="H62" s="307"/>
      <c r="I62" s="308"/>
      <c r="J62" s="308"/>
      <c r="K62" s="308"/>
      <c r="L62" s="308"/>
      <c r="M62" s="308"/>
      <c r="N62" s="309"/>
      <c r="O62" s="308"/>
      <c r="P62" s="308"/>
      <c r="Q62" s="308"/>
      <c r="R62" s="308"/>
      <c r="S62" s="308"/>
      <c r="T62" s="308"/>
      <c r="U62" s="309"/>
    </row>
  </sheetData>
  <hyperlinks>
    <hyperlink ref="B40" r:id="rId1" xr:uid="{00000000-0004-0000-0000-000000000000}"/>
  </hyperlinks>
  <pageMargins left="0.70866141732283472" right="0.74803149606299213" top="0.47244094488188981" bottom="0.98425196850393704" header="0.51181102362204722" footer="0.51181102362204722"/>
  <pageSetup paperSize="9" scale="71"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9" r:id="rId5" name="Drop Down 5">
              <controlPr defaultSize="0" autoLine="0" autoPict="0">
                <anchor moveWithCells="1">
                  <from>
                    <xdr:col>2</xdr:col>
                    <xdr:colOff>819150</xdr:colOff>
                    <xdr:row>0</xdr:row>
                    <xdr:rowOff>123825</xdr:rowOff>
                  </from>
                  <to>
                    <xdr:col>4</xdr:col>
                    <xdr:colOff>447675</xdr:colOff>
                    <xdr:row>2</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6" operator="equal" id="{B0A7E624-8208-4C44-8FCB-32D69D3A648C}">
            <xm:f>Codierung!$F$13</xm:f>
            <x14:dxf>
              <font>
                <b/>
                <i val="0"/>
                <strike val="0"/>
              </font>
              <fill>
                <patternFill>
                  <bgColor theme="6" tint="0.39994506668294322"/>
                </patternFill>
              </fill>
            </x14:dxf>
          </x14:cfRule>
          <xm:sqref>B17</xm:sqref>
        </x14:conditionalFormatting>
        <x14:conditionalFormatting xmlns:xm="http://schemas.microsoft.com/office/excel/2006/main">
          <x14:cfRule type="cellIs" priority="5" operator="equal" id="{89FA87AD-0AEF-41CC-BFFE-C39CC5E4B050}">
            <xm:f>Codierung!$F$13</xm:f>
            <x14:dxf>
              <font>
                <b/>
                <i val="0"/>
                <strike val="0"/>
              </font>
              <fill>
                <patternFill>
                  <bgColor theme="6" tint="0.39994506668294322"/>
                </patternFill>
              </fill>
            </x14:dxf>
          </x14:cfRule>
          <xm:sqref>H17</xm:sqref>
        </x14:conditionalFormatting>
        <x14:conditionalFormatting xmlns:xm="http://schemas.microsoft.com/office/excel/2006/main">
          <x14:cfRule type="cellIs" priority="4" operator="equal" id="{8D04D0F9-F1A0-4090-8A60-3D7EF0411CC0}">
            <xm:f>Codierung!$F$13</xm:f>
            <x14:dxf>
              <font>
                <b/>
                <i val="0"/>
                <strike val="0"/>
              </font>
              <fill>
                <patternFill>
                  <bgColor theme="6" tint="0.39994506668294322"/>
                </patternFill>
              </fill>
            </x14:dxf>
          </x14:cfRule>
          <xm:sqref>O17</xm:sqref>
        </x14:conditionalFormatting>
        <x14:conditionalFormatting xmlns:xm="http://schemas.microsoft.com/office/excel/2006/main">
          <x14:cfRule type="cellIs" priority="1" operator="equal" id="{529CD564-1817-4C63-9DB8-3BE1E4782A1B}">
            <xm:f>Codierung!$F$13</xm:f>
            <x14:dxf>
              <font>
                <b/>
                <i val="0"/>
                <strike val="0"/>
              </font>
              <fill>
                <patternFill>
                  <bgColor theme="6" tint="0.39994506668294322"/>
                </patternFill>
              </fill>
            </x14:dxf>
          </x14:cfRule>
          <xm:sqref>O45</xm:sqref>
        </x14:conditionalFormatting>
        <x14:conditionalFormatting xmlns:xm="http://schemas.microsoft.com/office/excel/2006/main">
          <x14:cfRule type="cellIs" priority="3" operator="equal" id="{50F1BD6A-1D3D-425F-8F7A-707C849C6040}">
            <xm:f>Codierung!$F$13</xm:f>
            <x14:dxf>
              <font>
                <b/>
                <i val="0"/>
                <strike val="0"/>
              </font>
              <fill>
                <patternFill>
                  <bgColor theme="6" tint="0.39994506668294322"/>
                </patternFill>
              </fill>
            </x14:dxf>
          </x14:cfRule>
          <xm:sqref>B45</xm:sqref>
        </x14:conditionalFormatting>
        <x14:conditionalFormatting xmlns:xm="http://schemas.microsoft.com/office/excel/2006/main">
          <x14:cfRule type="cellIs" priority="2" operator="equal" id="{518039DB-DAE9-41C7-BD33-5CFDE1677FD5}">
            <xm:f>Codierung!$F$13</xm:f>
            <x14:dxf>
              <font>
                <b/>
                <i val="0"/>
                <strike val="0"/>
              </font>
              <fill>
                <patternFill>
                  <bgColor theme="6" tint="0.39994506668294322"/>
                </patternFill>
              </fill>
            </x14:dxf>
          </x14:cfRule>
          <xm:sqref>H45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68C52"/>
    <pageSetUpPr fitToPage="1"/>
  </sheetPr>
  <dimension ref="A1:Z62"/>
  <sheetViews>
    <sheetView showGridLines="0" zoomScale="80" zoomScaleNormal="80" workbookViewId="0">
      <pane ySplit="12" topLeftCell="A13" activePane="bottomLeft" state="frozen"/>
      <selection pane="bottomLeft" activeCell="T67" sqref="T67:T68"/>
    </sheetView>
  </sheetViews>
  <sheetFormatPr baseColWidth="10" defaultRowHeight="15" outlineLevelCol="1" x14ac:dyDescent="0.25"/>
  <cols>
    <col min="1" max="1" width="22.7109375" customWidth="1"/>
    <col min="2" max="6" width="7.28515625" hidden="1" customWidth="1" outlineLevel="1"/>
    <col min="7" max="7" width="6.85546875" customWidth="1" collapsed="1"/>
    <col min="8" max="13" width="6.85546875" customWidth="1"/>
    <col min="14" max="14" width="7.7109375" customWidth="1"/>
    <col min="15" max="16" width="7.7109375" style="135" customWidth="1"/>
    <col min="17" max="17" width="8.42578125" customWidth="1"/>
    <col min="18" max="19" width="8.42578125" style="135" customWidth="1"/>
    <col min="20" max="20" width="9" customWidth="1"/>
    <col min="21" max="21" width="9" style="135" customWidth="1"/>
    <col min="22" max="22" width="10.5703125" customWidth="1"/>
    <col min="23" max="23" width="12.85546875" customWidth="1"/>
    <col min="24" max="24" width="10.85546875" customWidth="1"/>
  </cols>
  <sheetData>
    <row r="1" spans="1:26" s="5" customFormat="1" ht="12.75" customHeight="1" x14ac:dyDescent="0.25">
      <c r="I1" s="9" t="str">
        <f>Codierung!$I11</f>
        <v>Eidgenössisches Departement für</v>
      </c>
      <c r="J1" s="14"/>
      <c r="K1"/>
      <c r="L1"/>
      <c r="N1"/>
      <c r="O1" s="135"/>
      <c r="P1" s="135"/>
      <c r="T1" s="166"/>
      <c r="U1" s="171"/>
      <c r="V1" s="166"/>
    </row>
    <row r="2" spans="1:26" s="5" customFormat="1" ht="11.25" customHeight="1" x14ac:dyDescent="0.25">
      <c r="I2" s="9" t="str">
        <f>Codierung!$I12</f>
        <v>Wirtschaft, Bildung und Forschung WBF</v>
      </c>
      <c r="J2" s="14"/>
      <c r="K2"/>
      <c r="L2"/>
      <c r="M2"/>
      <c r="N2"/>
      <c r="O2" s="135"/>
      <c r="P2" s="135"/>
      <c r="T2" s="166"/>
      <c r="U2" s="171"/>
      <c r="V2" s="166"/>
    </row>
    <row r="3" spans="1:26" s="5" customFormat="1" ht="11.25" customHeight="1" x14ac:dyDescent="0.25">
      <c r="I3" s="289" t="str">
        <f>Codierung!$I13</f>
        <v>Bundesamt für Landwirtschaft BLW</v>
      </c>
      <c r="J3" s="14"/>
      <c r="K3" s="135"/>
      <c r="L3" s="135"/>
      <c r="M3" s="135"/>
      <c r="N3" s="135"/>
      <c r="O3" s="135"/>
      <c r="P3" s="135"/>
      <c r="T3" s="166"/>
      <c r="U3" s="171"/>
      <c r="V3" s="166"/>
    </row>
    <row r="4" spans="1:26" s="5" customFormat="1" ht="11.25" customHeight="1" x14ac:dyDescent="0.25">
      <c r="I4" s="9" t="str">
        <f>Codierung!$I14</f>
        <v>Fachbereich Marktanalysen</v>
      </c>
      <c r="J4" s="14"/>
      <c r="K4"/>
      <c r="L4"/>
      <c r="M4"/>
      <c r="N4"/>
      <c r="O4" s="135"/>
      <c r="P4" s="135"/>
      <c r="T4" s="166"/>
      <c r="U4" s="171"/>
      <c r="V4" s="166"/>
    </row>
    <row r="5" spans="1:26" s="5" customFormat="1" ht="12.75" x14ac:dyDescent="0.2">
      <c r="I5" s="6"/>
      <c r="J5" s="6"/>
      <c r="K5" s="6"/>
      <c r="L5" s="6"/>
      <c r="M5" s="6"/>
      <c r="N5" s="6"/>
      <c r="O5" s="6"/>
      <c r="P5" s="6"/>
    </row>
    <row r="6" spans="1:26" s="5" customFormat="1" ht="12.75" x14ac:dyDescent="0.2">
      <c r="A6" s="61" t="str">
        <f>Codierung!I17</f>
        <v>Tab. 1a: Futtermittel</v>
      </c>
      <c r="B6" s="61"/>
      <c r="C6" s="61"/>
      <c r="D6" s="61"/>
      <c r="E6" s="61"/>
      <c r="F6" s="61"/>
      <c r="I6" s="6"/>
      <c r="J6" s="6"/>
      <c r="K6" s="6"/>
      <c r="L6" s="6"/>
      <c r="M6" s="6"/>
      <c r="N6" s="6"/>
      <c r="O6" s="6"/>
      <c r="P6" s="6"/>
    </row>
    <row r="7" spans="1:26" s="5" customFormat="1" ht="12.75" x14ac:dyDescent="0.2">
      <c r="A7" s="4" t="str">
        <f>Codierung!I18</f>
        <v>Bruttoproduzentenpreise</v>
      </c>
      <c r="B7" s="4"/>
      <c r="C7" s="4"/>
      <c r="D7" s="4"/>
      <c r="E7" s="4"/>
      <c r="F7" s="4"/>
      <c r="I7" s="6"/>
      <c r="J7" s="6"/>
      <c r="K7" s="6"/>
      <c r="L7" s="6"/>
      <c r="M7" s="6"/>
      <c r="N7" s="6"/>
      <c r="O7" s="6"/>
      <c r="P7" s="6"/>
    </row>
    <row r="8" spans="1:26" s="5" customFormat="1" ht="12.75" x14ac:dyDescent="0.2">
      <c r="A8" s="61" t="str">
        <f>Codierung!I19</f>
        <v>CHF / 100 kg</v>
      </c>
      <c r="B8" s="61"/>
      <c r="C8" s="61"/>
      <c r="D8" s="61"/>
      <c r="E8" s="61"/>
      <c r="F8" s="61"/>
      <c r="I8" s="6"/>
      <c r="J8" s="6"/>
      <c r="K8" s="6"/>
      <c r="L8" s="6"/>
      <c r="M8" s="6"/>
      <c r="N8" s="6"/>
      <c r="O8" s="6"/>
      <c r="P8" s="6"/>
    </row>
    <row r="9" spans="1:26" ht="12.75" customHeight="1" x14ac:dyDescent="0.25">
      <c r="A9" s="61" t="str">
        <f>Codierung!I20</f>
        <v>Ernte 2007 - 2022</v>
      </c>
      <c r="B9" s="61"/>
      <c r="C9" s="61"/>
      <c r="D9" s="61"/>
      <c r="E9" s="61"/>
      <c r="F9" s="61"/>
      <c r="G9" s="5"/>
      <c r="H9" s="5"/>
      <c r="I9" s="5"/>
      <c r="J9" s="5"/>
      <c r="K9" s="5"/>
      <c r="L9" s="5"/>
      <c r="M9" s="5"/>
      <c r="N9" s="5"/>
      <c r="O9" s="5"/>
      <c r="P9" s="5"/>
      <c r="Q9" s="5"/>
      <c r="R9" s="5"/>
      <c r="S9" s="5"/>
      <c r="T9" s="5"/>
      <c r="U9" s="5"/>
      <c r="V9" s="5"/>
    </row>
    <row r="10" spans="1:26" ht="21.75" customHeight="1" x14ac:dyDescent="0.25">
      <c r="A10" s="62" t="str">
        <f>Codierung!I38</f>
        <v>Quelle: Umfrage des BLW bei Sammelstellen nach Abschluss der Ernteabrechnung</v>
      </c>
      <c r="B10" s="62"/>
      <c r="C10" s="62"/>
      <c r="D10" s="62"/>
      <c r="E10" s="62"/>
      <c r="F10" s="62"/>
      <c r="G10" s="139"/>
      <c r="O10" s="3"/>
      <c r="P10" s="3"/>
      <c r="Q10" s="149"/>
      <c r="R10" s="149"/>
      <c r="S10" s="149"/>
      <c r="T10" s="138"/>
      <c r="U10" s="138"/>
      <c r="V10" s="138"/>
      <c r="X10" s="135"/>
    </row>
    <row r="11" spans="1:26" ht="27.75" customHeight="1" x14ac:dyDescent="0.25">
      <c r="A11" s="63"/>
      <c r="B11" s="140"/>
      <c r="C11" s="140"/>
      <c r="D11" s="140"/>
      <c r="E11" s="140"/>
      <c r="F11" s="140"/>
      <c r="G11" s="140"/>
      <c r="H11" s="344" t="str">
        <f>Codierung!I74</f>
        <v>Preise</v>
      </c>
      <c r="I11" s="344"/>
      <c r="J11" s="344"/>
      <c r="K11" s="344"/>
      <c r="L11" s="344"/>
      <c r="M11" s="344"/>
      <c r="N11" s="344"/>
      <c r="O11" s="165"/>
      <c r="P11" s="139"/>
      <c r="Q11" s="139"/>
      <c r="R11" s="328"/>
      <c r="S11" s="333"/>
      <c r="T11" s="328"/>
      <c r="U11" s="338"/>
      <c r="V11" s="65" t="str">
        <f>Codierung!I75</f>
        <v>Preis Ø</v>
      </c>
      <c r="W11" s="64" t="s">
        <v>584</v>
      </c>
    </row>
    <row r="12" spans="1:26" ht="3" customHeight="1" x14ac:dyDescent="0.25">
      <c r="A12" s="63"/>
      <c r="B12" s="66"/>
      <c r="C12" s="66"/>
      <c r="D12" s="66"/>
      <c r="E12" s="66"/>
      <c r="F12" s="66"/>
      <c r="G12" s="66"/>
      <c r="H12" s="66"/>
      <c r="I12" s="66"/>
      <c r="J12" s="66"/>
      <c r="K12" s="66"/>
      <c r="L12" s="66"/>
      <c r="M12" s="66"/>
      <c r="N12" s="66"/>
      <c r="O12" s="66"/>
      <c r="P12" s="66"/>
      <c r="Q12" s="66"/>
      <c r="R12" s="66"/>
      <c r="S12" s="66"/>
      <c r="T12" s="66"/>
      <c r="U12" s="66"/>
      <c r="V12" s="67"/>
      <c r="W12" s="340"/>
    </row>
    <row r="13" spans="1:26" s="93" customFormat="1" ht="30" customHeight="1" x14ac:dyDescent="0.25">
      <c r="A13" s="63"/>
      <c r="B13" s="110">
        <v>2002</v>
      </c>
      <c r="C13" s="110">
        <v>2003</v>
      </c>
      <c r="D13" s="110">
        <v>2004</v>
      </c>
      <c r="E13" s="110">
        <v>2005</v>
      </c>
      <c r="F13" s="110">
        <v>2006</v>
      </c>
      <c r="G13" s="110">
        <v>2007</v>
      </c>
      <c r="H13" s="110">
        <v>2008</v>
      </c>
      <c r="I13" s="110">
        <v>2009</v>
      </c>
      <c r="J13" s="110">
        <v>2010</v>
      </c>
      <c r="K13" s="110">
        <v>2011</v>
      </c>
      <c r="L13" s="110">
        <v>2012</v>
      </c>
      <c r="M13" s="110">
        <v>2013</v>
      </c>
      <c r="N13" s="110">
        <v>2014</v>
      </c>
      <c r="O13" s="110">
        <v>2015</v>
      </c>
      <c r="P13" s="110">
        <v>2016</v>
      </c>
      <c r="Q13" s="110">
        <v>2017</v>
      </c>
      <c r="R13" s="110">
        <v>2018</v>
      </c>
      <c r="S13" s="110">
        <v>2019</v>
      </c>
      <c r="T13" s="110">
        <v>2020</v>
      </c>
      <c r="U13" s="110">
        <v>2021</v>
      </c>
      <c r="V13" s="339">
        <v>2022</v>
      </c>
      <c r="W13" s="334"/>
    </row>
    <row r="14" spans="1:26" ht="15" customHeight="1" x14ac:dyDescent="0.25">
      <c r="A14" s="329" t="str">
        <f>Codierung!I25</f>
        <v>Futterweizen</v>
      </c>
      <c r="B14" s="69">
        <v>45.370901792596477</v>
      </c>
      <c r="C14" s="69">
        <v>45.51058813064369</v>
      </c>
      <c r="D14" s="69">
        <v>44.649306402428174</v>
      </c>
      <c r="E14" s="69">
        <v>47.469639455507036</v>
      </c>
      <c r="F14" s="69">
        <v>42.901541067784351</v>
      </c>
      <c r="G14" s="69">
        <v>40.31738423279279</v>
      </c>
      <c r="H14" s="69">
        <v>39.905156490663067</v>
      </c>
      <c r="I14" s="69">
        <v>35.859949467975113</v>
      </c>
      <c r="J14" s="69">
        <v>36.581154378077883</v>
      </c>
      <c r="K14" s="69">
        <v>36.133280903661884</v>
      </c>
      <c r="L14" s="69">
        <v>37.05266257183289</v>
      </c>
      <c r="M14" s="69">
        <v>37.167689823412644</v>
      </c>
      <c r="N14" s="69">
        <v>36.479999999999997</v>
      </c>
      <c r="O14" s="69">
        <v>36.043041491947015</v>
      </c>
      <c r="P14" s="69">
        <v>36.064576051391107</v>
      </c>
      <c r="Q14" s="69">
        <v>36.296770781209503</v>
      </c>
      <c r="R14" s="69">
        <v>36.976667022657999</v>
      </c>
      <c r="S14" s="69">
        <v>37.0042779246495</v>
      </c>
      <c r="T14" s="69">
        <v>34</v>
      </c>
      <c r="U14" s="69">
        <v>36.982289899999998</v>
      </c>
      <c r="V14" s="146">
        <v>39.373600000000003</v>
      </c>
      <c r="W14" s="19">
        <f>AVERAGE(T14:U14)</f>
        <v>35.491144949999999</v>
      </c>
      <c r="Z14" s="104"/>
    </row>
    <row r="15" spans="1:26" ht="18" customHeight="1" x14ac:dyDescent="0.25">
      <c r="A15" s="72" t="str">
        <f>Codierung!I26</f>
        <v>Futtergerste</v>
      </c>
      <c r="B15" s="71">
        <v>43.863167402708946</v>
      </c>
      <c r="C15" s="71">
        <v>43.625817313236389</v>
      </c>
      <c r="D15" s="71">
        <v>40.544553382495131</v>
      </c>
      <c r="E15" s="71">
        <v>42.644412088066773</v>
      </c>
      <c r="F15" s="71">
        <v>40.242062049174002</v>
      </c>
      <c r="G15" s="71">
        <v>38.350458990204061</v>
      </c>
      <c r="H15" s="71">
        <v>37.750773885446932</v>
      </c>
      <c r="I15" s="71">
        <v>34.421638564303052</v>
      </c>
      <c r="J15" s="71">
        <v>34.426605064943807</v>
      </c>
      <c r="K15" s="71">
        <v>34.008360771665707</v>
      </c>
      <c r="L15" s="71">
        <v>35.069736475248781</v>
      </c>
      <c r="M15" s="71">
        <v>34.868674967233382</v>
      </c>
      <c r="N15" s="71">
        <v>34.520000000000003</v>
      </c>
      <c r="O15" s="71">
        <v>34.05168850077488</v>
      </c>
      <c r="P15" s="71">
        <v>33.821098159461101</v>
      </c>
      <c r="Q15" s="71">
        <v>34.336664615385601</v>
      </c>
      <c r="R15" s="71">
        <v>34.125713343748203</v>
      </c>
      <c r="S15" s="71">
        <v>34.203041713666998</v>
      </c>
      <c r="T15" s="71">
        <v>28.5</v>
      </c>
      <c r="U15" s="71">
        <v>34.434949000000003</v>
      </c>
      <c r="V15" s="148">
        <v>36.275599999999997</v>
      </c>
      <c r="W15" s="37">
        <f t="shared" ref="W15:W21" si="0">AVERAGE(T15:U15)</f>
        <v>31.467474500000002</v>
      </c>
      <c r="Z15" s="104"/>
    </row>
    <row r="16" spans="1:26" ht="18" customHeight="1" x14ac:dyDescent="0.25">
      <c r="A16" s="72" t="str">
        <f>Codierung!I27</f>
        <v>Futterhafer</v>
      </c>
      <c r="B16" s="71">
        <v>40.695621484829012</v>
      </c>
      <c r="C16" s="71">
        <v>38.966942834166183</v>
      </c>
      <c r="D16" s="71">
        <v>38.673983617078207</v>
      </c>
      <c r="E16" s="71">
        <v>38.853303324422598</v>
      </c>
      <c r="F16" s="71">
        <v>37.304032500020107</v>
      </c>
      <c r="G16" s="71">
        <v>35.176719091511082</v>
      </c>
      <c r="H16" s="71">
        <v>34.416578936666696</v>
      </c>
      <c r="I16" s="71">
        <v>29.501907030651108</v>
      </c>
      <c r="J16" s="71">
        <v>30.756455848278044</v>
      </c>
      <c r="K16" s="71">
        <v>29.92346877210398</v>
      </c>
      <c r="L16" s="71">
        <v>30.34</v>
      </c>
      <c r="M16" s="71">
        <v>31.617429809358743</v>
      </c>
      <c r="N16" s="71">
        <v>30.01</v>
      </c>
      <c r="O16" s="71">
        <v>29.297462277736486</v>
      </c>
      <c r="P16" s="71">
        <v>28.96547768939184</v>
      </c>
      <c r="Q16" s="71">
        <v>29.513672937533599</v>
      </c>
      <c r="R16" s="71">
        <v>29.611423920543199</v>
      </c>
      <c r="S16" s="71">
        <v>29.7008205185153</v>
      </c>
      <c r="T16" s="71">
        <v>24.5</v>
      </c>
      <c r="U16" s="71">
        <v>30.3971932</v>
      </c>
      <c r="V16" s="148">
        <v>32.659199999999998</v>
      </c>
      <c r="W16" s="37">
        <f t="shared" si="0"/>
        <v>27.448596600000002</v>
      </c>
      <c r="Z16" s="104"/>
    </row>
    <row r="17" spans="1:26" ht="18" customHeight="1" x14ac:dyDescent="0.25">
      <c r="A17" s="72" t="str">
        <f>Codierung!I28</f>
        <v>Triticale</v>
      </c>
      <c r="B17" s="71">
        <v>44.957108969954263</v>
      </c>
      <c r="C17" s="71">
        <v>44.993465726967173</v>
      </c>
      <c r="D17" s="71">
        <v>41.626369091386081</v>
      </c>
      <c r="E17" s="71">
        <v>43.896636441540906</v>
      </c>
      <c r="F17" s="71">
        <v>40.295167295604173</v>
      </c>
      <c r="G17" s="71">
        <v>38.669977723512694</v>
      </c>
      <c r="H17" s="71">
        <v>36.841507616477905</v>
      </c>
      <c r="I17" s="71">
        <v>33.981266075700901</v>
      </c>
      <c r="J17" s="71">
        <v>34.229090352629861</v>
      </c>
      <c r="K17" s="71">
        <v>33.750488411264385</v>
      </c>
      <c r="L17" s="71">
        <v>34.756797249318701</v>
      </c>
      <c r="M17" s="71">
        <v>34.437804472929521</v>
      </c>
      <c r="N17" s="71">
        <v>34.369999999999997</v>
      </c>
      <c r="O17" s="71">
        <v>33.554458496597981</v>
      </c>
      <c r="P17" s="71">
        <v>33.665194471604551</v>
      </c>
      <c r="Q17" s="71">
        <v>33.7864398546321</v>
      </c>
      <c r="R17" s="71">
        <v>33.268799667391498</v>
      </c>
      <c r="S17" s="71">
        <v>33.825029083658599</v>
      </c>
      <c r="T17" s="71">
        <v>28.5</v>
      </c>
      <c r="U17" s="71">
        <v>33.978061599999997</v>
      </c>
      <c r="V17" s="148">
        <v>37.738900000000001</v>
      </c>
      <c r="W17" s="37">
        <f t="shared" si="0"/>
        <v>31.239030799999998</v>
      </c>
      <c r="Z17" s="104"/>
    </row>
    <row r="18" spans="1:26" ht="18" customHeight="1" x14ac:dyDescent="0.25">
      <c r="A18" s="72" t="str">
        <f>Codierung!I29</f>
        <v>Körnermais</v>
      </c>
      <c r="B18" s="71">
        <v>45.938132636084816</v>
      </c>
      <c r="C18" s="71">
        <v>47.093281152758493</v>
      </c>
      <c r="D18" s="71">
        <v>44.061900708046068</v>
      </c>
      <c r="E18" s="71">
        <v>44.483413236614489</v>
      </c>
      <c r="F18" s="71">
        <v>45.293746262367286</v>
      </c>
      <c r="G18" s="71">
        <v>42.019493664147511</v>
      </c>
      <c r="H18" s="71">
        <v>40.143346223890212</v>
      </c>
      <c r="I18" s="71">
        <v>36.503592437421304</v>
      </c>
      <c r="J18" s="71">
        <v>36.874889277713564</v>
      </c>
      <c r="K18" s="71">
        <v>36.710059631392951</v>
      </c>
      <c r="L18" s="71">
        <v>37.749947054963854</v>
      </c>
      <c r="M18" s="71">
        <v>38.204837256780941</v>
      </c>
      <c r="N18" s="71">
        <v>37.229999999999997</v>
      </c>
      <c r="O18" s="71">
        <v>37.562409203824885</v>
      </c>
      <c r="P18" s="71">
        <v>37.298897754687943</v>
      </c>
      <c r="Q18" s="71">
        <v>37.020594426619702</v>
      </c>
      <c r="R18" s="71">
        <v>37.828829142409703</v>
      </c>
      <c r="S18" s="71">
        <v>37.077238494149299</v>
      </c>
      <c r="T18" s="71">
        <v>34</v>
      </c>
      <c r="U18" s="71">
        <v>37.111056900000001</v>
      </c>
      <c r="V18" s="148">
        <v>39.154200000000003</v>
      </c>
      <c r="W18" s="37">
        <f t="shared" si="0"/>
        <v>35.555528449999997</v>
      </c>
      <c r="Z18" s="104"/>
    </row>
    <row r="19" spans="1:26" ht="18" customHeight="1" x14ac:dyDescent="0.25">
      <c r="A19" s="72" t="str">
        <f>Codierung!I30</f>
        <v>Eiweisserbsen</v>
      </c>
      <c r="B19" s="72"/>
      <c r="C19" s="72"/>
      <c r="D19" s="72"/>
      <c r="E19" s="72"/>
      <c r="F19" s="72"/>
      <c r="G19" s="71">
        <v>40.86377358370941</v>
      </c>
      <c r="H19" s="71">
        <v>40.102240525030993</v>
      </c>
      <c r="I19" s="71">
        <v>35.907528737046171</v>
      </c>
      <c r="J19" s="71">
        <v>36.408509148771444</v>
      </c>
      <c r="K19" s="71">
        <v>35.418231871902563</v>
      </c>
      <c r="L19" s="71">
        <v>36.817430947246805</v>
      </c>
      <c r="M19" s="71">
        <v>36.629864984446108</v>
      </c>
      <c r="N19" s="71">
        <v>36.79</v>
      </c>
      <c r="O19" s="71">
        <v>35.636723594148975</v>
      </c>
      <c r="P19" s="71">
        <v>36.018911931263901</v>
      </c>
      <c r="Q19" s="71">
        <v>36.133023999999999</v>
      </c>
      <c r="R19" s="71">
        <v>35.478264227821597</v>
      </c>
      <c r="S19" s="71">
        <v>35.351216512232</v>
      </c>
      <c r="T19" s="71">
        <v>32.25</v>
      </c>
      <c r="U19" s="71">
        <v>35.971348300000002</v>
      </c>
      <c r="V19" s="148">
        <v>38.166400000000003</v>
      </c>
      <c r="W19" s="37">
        <f t="shared" si="0"/>
        <v>34.110674150000001</v>
      </c>
    </row>
    <row r="20" spans="1:26" ht="18" customHeight="1" x14ac:dyDescent="0.25">
      <c r="A20" s="72" t="str">
        <f>Codierung!I31</f>
        <v>Ackerbohnen</v>
      </c>
      <c r="B20" s="72"/>
      <c r="C20" s="72"/>
      <c r="D20" s="72"/>
      <c r="E20" s="72"/>
      <c r="F20" s="72"/>
      <c r="G20" s="71">
        <v>42.340600903362819</v>
      </c>
      <c r="H20" s="71">
        <v>37.642715310374996</v>
      </c>
      <c r="I20" s="71">
        <v>32.150115555942058</v>
      </c>
      <c r="J20" s="71">
        <v>33.92</v>
      </c>
      <c r="K20" s="71">
        <v>30.615961447541</v>
      </c>
      <c r="L20" s="71">
        <v>32.663538684394069</v>
      </c>
      <c r="M20" s="71">
        <v>31.28</v>
      </c>
      <c r="N20" s="71">
        <v>32.770000000000003</v>
      </c>
      <c r="O20" s="71">
        <v>32.903271622441785</v>
      </c>
      <c r="P20" s="71">
        <v>29.558461337260709</v>
      </c>
      <c r="Q20" s="71">
        <v>33.320495330045098</v>
      </c>
      <c r="R20" s="71">
        <v>32.5503937917793</v>
      </c>
      <c r="S20" s="71">
        <v>33.049581208867998</v>
      </c>
      <c r="T20" s="71">
        <v>29.756097560975601</v>
      </c>
      <c r="U20" s="71">
        <v>33.461689999999997</v>
      </c>
      <c r="V20" s="148">
        <v>36.279699999999998</v>
      </c>
      <c r="W20" s="37">
        <f t="shared" si="0"/>
        <v>31.608893780487797</v>
      </c>
    </row>
    <row r="21" spans="1:26" ht="18" customHeight="1" x14ac:dyDescent="0.25">
      <c r="A21" s="72" t="str">
        <f>Codierung!I32</f>
        <v>Futterroggen</v>
      </c>
      <c r="B21" s="72"/>
      <c r="C21" s="72"/>
      <c r="D21" s="72"/>
      <c r="E21" s="72"/>
      <c r="F21" s="72"/>
      <c r="G21" s="71">
        <v>37.16815049473481</v>
      </c>
      <c r="H21" s="71">
        <v>36.530232104997481</v>
      </c>
      <c r="I21" s="71">
        <v>32.016334269642911</v>
      </c>
      <c r="J21" s="71">
        <v>31.803571171480755</v>
      </c>
      <c r="K21" s="71">
        <v>31.615488162257904</v>
      </c>
      <c r="L21" s="71">
        <v>32.616591994527326</v>
      </c>
      <c r="M21" s="71">
        <v>32.35</v>
      </c>
      <c r="N21" s="71">
        <v>32.01</v>
      </c>
      <c r="O21" s="71">
        <v>33.374007484672347</v>
      </c>
      <c r="P21" s="71">
        <v>33.393050695435768</v>
      </c>
      <c r="Q21" s="71">
        <v>30.9602569208304</v>
      </c>
      <c r="R21" s="71">
        <v>33.368645354220703</v>
      </c>
      <c r="S21" s="71">
        <v>32.563219258000501</v>
      </c>
      <c r="T21" s="71">
        <v>28.999493734970301</v>
      </c>
      <c r="U21" s="71">
        <v>32.058659200000001</v>
      </c>
      <c r="V21" s="148">
        <v>34.114699999999999</v>
      </c>
      <c r="W21" s="37">
        <f t="shared" si="0"/>
        <v>30.529076467485151</v>
      </c>
    </row>
    <row r="22" spans="1:26" s="135" customFormat="1" ht="18" customHeight="1" x14ac:dyDescent="0.25">
      <c r="A22" s="72" t="str">
        <f>Codierung!I33</f>
        <v>Weisse Lupinen</v>
      </c>
      <c r="B22" s="326"/>
      <c r="C22" s="326"/>
      <c r="D22" s="326"/>
      <c r="E22" s="326"/>
      <c r="F22" s="326"/>
      <c r="G22" s="71" t="s">
        <v>6</v>
      </c>
      <c r="H22" s="69" t="s">
        <v>6</v>
      </c>
      <c r="I22" s="69" t="s">
        <v>6</v>
      </c>
      <c r="J22" s="69" t="s">
        <v>6</v>
      </c>
      <c r="K22" s="69" t="s">
        <v>6</v>
      </c>
      <c r="L22" s="71" t="s">
        <v>6</v>
      </c>
      <c r="M22" s="69" t="s">
        <v>6</v>
      </c>
      <c r="N22" s="69" t="s">
        <v>6</v>
      </c>
      <c r="O22" s="69" t="s">
        <v>6</v>
      </c>
      <c r="P22" s="69" t="s">
        <v>6</v>
      </c>
      <c r="Q22" s="69" t="s">
        <v>6</v>
      </c>
      <c r="R22" s="69" t="s">
        <v>6</v>
      </c>
      <c r="S22" s="69">
        <v>37.486551756795201</v>
      </c>
      <c r="T22" s="69" t="s">
        <v>6</v>
      </c>
      <c r="U22" s="69" t="s">
        <v>6</v>
      </c>
      <c r="V22" s="148">
        <v>43.744500000000002</v>
      </c>
      <c r="W22" s="37" t="s">
        <v>6</v>
      </c>
    </row>
    <row r="23" spans="1:26" ht="42" customHeight="1" x14ac:dyDescent="0.25">
      <c r="A23" s="73" t="str">
        <f>Codierung!I34</f>
        <v>Bio Knospe/Umstellung Weizen</v>
      </c>
      <c r="B23" s="73"/>
      <c r="C23" s="73"/>
      <c r="D23" s="73"/>
      <c r="E23" s="73"/>
      <c r="F23" s="73"/>
      <c r="G23" s="71" t="s">
        <v>6</v>
      </c>
      <c r="H23" s="69" t="s">
        <v>6</v>
      </c>
      <c r="I23" s="69" t="s">
        <v>6</v>
      </c>
      <c r="J23" s="69" t="s">
        <v>6</v>
      </c>
      <c r="K23" s="69" t="s">
        <v>6</v>
      </c>
      <c r="L23" s="69">
        <v>84.027539793108701</v>
      </c>
      <c r="M23" s="69">
        <v>83.626954624255021</v>
      </c>
      <c r="N23" s="69">
        <v>84.61</v>
      </c>
      <c r="O23" s="69">
        <v>84.950760699781327</v>
      </c>
      <c r="P23" s="69">
        <v>86.627045551591621</v>
      </c>
      <c r="Q23" s="69">
        <v>86.669401062116705</v>
      </c>
      <c r="R23" s="69">
        <v>86.3491209433991</v>
      </c>
      <c r="S23" s="69">
        <v>84.481577780628399</v>
      </c>
      <c r="T23" s="69">
        <v>80</v>
      </c>
      <c r="U23" s="69">
        <v>82.514520300000001</v>
      </c>
      <c r="V23" s="146">
        <v>86.698400000000007</v>
      </c>
      <c r="W23" s="19">
        <f>AVERAGE(T23:U23)</f>
        <v>81.257260150000008</v>
      </c>
    </row>
    <row r="24" spans="1:26" ht="40.5" customHeight="1" x14ac:dyDescent="0.25">
      <c r="A24" s="73" t="str">
        <f>Codierung!I35</f>
        <v>Bio Knospe/Umstellung Gerste</v>
      </c>
      <c r="B24" s="73"/>
      <c r="C24" s="73"/>
      <c r="D24" s="73"/>
      <c r="E24" s="73"/>
      <c r="F24" s="73"/>
      <c r="G24" s="73" t="s">
        <v>6</v>
      </c>
      <c r="H24" s="71" t="s">
        <v>6</v>
      </c>
      <c r="I24" s="71" t="s">
        <v>6</v>
      </c>
      <c r="J24" s="71" t="s">
        <v>6</v>
      </c>
      <c r="K24" s="71" t="s">
        <v>6</v>
      </c>
      <c r="L24" s="71">
        <v>81.231129186199382</v>
      </c>
      <c r="M24" s="71">
        <v>80.767100290330831</v>
      </c>
      <c r="N24" s="71">
        <v>81.81</v>
      </c>
      <c r="O24" s="71">
        <v>81.01384075069538</v>
      </c>
      <c r="P24" s="71">
        <v>79.552097113757682</v>
      </c>
      <c r="Q24" s="71">
        <v>80.2503032933936</v>
      </c>
      <c r="R24" s="71">
        <v>79.714767133472805</v>
      </c>
      <c r="S24" s="71">
        <v>78.924760235984607</v>
      </c>
      <c r="T24" s="71">
        <v>71.8872165754496</v>
      </c>
      <c r="U24" s="71">
        <v>75.601562999999999</v>
      </c>
      <c r="V24" s="148">
        <v>77.405600000000007</v>
      </c>
      <c r="W24" s="37">
        <f>AVERAGE(T24:U24)</f>
        <v>73.744389787724799</v>
      </c>
    </row>
    <row r="25" spans="1:26" ht="45.75" customHeight="1" x14ac:dyDescent="0.25">
      <c r="A25" s="73" t="str">
        <f>Codierung!I36</f>
        <v>Bio Knospe/Umstellung Körnermais</v>
      </c>
      <c r="B25" s="73"/>
      <c r="C25" s="73"/>
      <c r="D25" s="73"/>
      <c r="E25" s="73"/>
      <c r="F25" s="73"/>
      <c r="G25" s="73" t="s">
        <v>6</v>
      </c>
      <c r="H25" s="71" t="s">
        <v>6</v>
      </c>
      <c r="I25" s="71" t="s">
        <v>6</v>
      </c>
      <c r="J25" s="71" t="s">
        <v>6</v>
      </c>
      <c r="K25" s="71" t="s">
        <v>6</v>
      </c>
      <c r="L25" s="71">
        <v>83.777278869726871</v>
      </c>
      <c r="M25" s="71">
        <v>83.705244916688997</v>
      </c>
      <c r="N25" s="71">
        <v>84.48</v>
      </c>
      <c r="O25" s="71">
        <v>85.658237490101442</v>
      </c>
      <c r="P25" s="71">
        <v>87.793171513966513</v>
      </c>
      <c r="Q25" s="71">
        <v>87.315305806708807</v>
      </c>
      <c r="R25" s="71">
        <v>86.6068786245512</v>
      </c>
      <c r="S25" s="71">
        <v>83.351976170843997</v>
      </c>
      <c r="T25" s="71">
        <v>79.024390243902403</v>
      </c>
      <c r="U25" s="71">
        <v>81.707010600000004</v>
      </c>
      <c r="V25" s="148">
        <v>84.746200000000002</v>
      </c>
      <c r="W25" s="37">
        <f>AVERAGE(T25:U25)</f>
        <v>80.365700421951203</v>
      </c>
    </row>
    <row r="26" spans="1:26" ht="19.5" customHeight="1" x14ac:dyDescent="0.25">
      <c r="A26" s="61"/>
      <c r="B26" s="61"/>
      <c r="C26" s="61"/>
      <c r="D26" s="61"/>
      <c r="E26" s="61"/>
      <c r="F26" s="61"/>
      <c r="Q26" s="93"/>
      <c r="R26" s="93"/>
      <c r="S26" s="93"/>
      <c r="T26" s="93"/>
      <c r="U26" s="93"/>
      <c r="V26" s="93"/>
    </row>
    <row r="27" spans="1:26" ht="12.75" customHeight="1" x14ac:dyDescent="0.25">
      <c r="A27" s="61" t="str">
        <f>Codierung!I38</f>
        <v>Quelle: Umfrage des BLW bei Sammelstellen nach Abschluss der Ernteabrechnung</v>
      </c>
      <c r="B27" s="61"/>
      <c r="C27" s="61"/>
      <c r="D27" s="61"/>
      <c r="E27" s="61"/>
      <c r="F27" s="61"/>
    </row>
    <row r="28" spans="1:26" ht="90.75" customHeight="1" x14ac:dyDescent="0.25">
      <c r="A28" s="343" t="str">
        <f>Codierung!I39</f>
        <v>Bemerkungen: Die Preise sind mengengewichtet und enthalten keine Mehrwertsteuer. Die Bruttoproduzentenpreise gelten für angelieferte Ware (ohne Abzüge der Annahmegebühr, der Qualitätskontrollkosten, der Reinigungskosten, der Trocknungsgebühr, anderer Gebühren, der Verbandsbeiträge der Produzenten, der Marktentlastung SGPV und Brotinformation sowie ohne Berücksichtigung von Gegengeschäften). Als Erntejahr gilt der Zeitraum vom Juli bis Juni des Folgejahres. Ab Ernte 2011 wurden Extremwerte für die Berechnung der Preise "herausgefiltert". Produktbezeichung: schwarze Schrift = konventionelle Ware, grün = Bio oder Bio Knospe oder Bio Knospe Umstellung.</v>
      </c>
      <c r="B28" s="343"/>
      <c r="C28" s="343"/>
      <c r="D28" s="343"/>
      <c r="E28" s="343"/>
      <c r="F28" s="343"/>
      <c r="G28" s="343"/>
      <c r="H28" s="343"/>
      <c r="I28" s="343"/>
      <c r="J28" s="343"/>
      <c r="K28" s="343"/>
      <c r="L28" s="343"/>
      <c r="M28" s="343"/>
      <c r="N28" s="343"/>
      <c r="O28" s="343"/>
      <c r="P28" s="343"/>
      <c r="Q28" s="343"/>
      <c r="R28" s="343"/>
      <c r="S28" s="343"/>
      <c r="T28" s="343"/>
      <c r="U28" s="343"/>
      <c r="V28" s="343"/>
    </row>
    <row r="29" spans="1:26" ht="12.75" customHeight="1" x14ac:dyDescent="0.25">
      <c r="A29" s="74"/>
      <c r="B29" s="74"/>
      <c r="C29" s="74"/>
      <c r="D29" s="74"/>
      <c r="E29" s="74"/>
      <c r="F29" s="74"/>
      <c r="G29" s="74"/>
      <c r="H29" s="74"/>
      <c r="I29" s="74"/>
      <c r="J29" s="74"/>
      <c r="K29" s="74"/>
      <c r="L29" s="74"/>
      <c r="M29" s="74"/>
      <c r="N29" s="74"/>
      <c r="O29" s="74"/>
      <c r="P29" s="74"/>
      <c r="Q29" s="74"/>
      <c r="R29" s="327"/>
      <c r="S29" s="324"/>
      <c r="T29" s="74"/>
      <c r="U29" s="337"/>
      <c r="V29" s="74"/>
    </row>
    <row r="30" spans="1:26" ht="12.75" customHeight="1" x14ac:dyDescent="0.25">
      <c r="A30" s="75" t="str">
        <f>Codierung!I41</f>
        <v>Tab. 1b: Futtermittel</v>
      </c>
      <c r="B30" s="75"/>
      <c r="C30" s="75"/>
      <c r="D30" s="75"/>
      <c r="E30" s="75"/>
      <c r="F30" s="75"/>
    </row>
    <row r="31" spans="1:26" ht="12.75" customHeight="1" x14ac:dyDescent="0.25">
      <c r="A31" s="76" t="str">
        <f>Codierung!I42</f>
        <v>Produzentenrichtpreis, swiss granum</v>
      </c>
      <c r="B31" s="76"/>
      <c r="C31" s="76"/>
      <c r="D31" s="76"/>
      <c r="E31" s="76"/>
      <c r="F31" s="76"/>
    </row>
    <row r="32" spans="1:26" ht="12.75" customHeight="1" x14ac:dyDescent="0.25">
      <c r="A32" s="61" t="str">
        <f>Codierung!I43</f>
        <v>CHF/100 kg</v>
      </c>
      <c r="B32" s="61"/>
      <c r="C32" s="61"/>
      <c r="D32" s="61"/>
      <c r="E32" s="61"/>
      <c r="F32" s="61"/>
    </row>
    <row r="33" spans="1:23" ht="12.75" customHeight="1" x14ac:dyDescent="0.25">
      <c r="A33" s="61" t="str">
        <f>Codierung!I44</f>
        <v>2007 .. 2023, Ernte</v>
      </c>
      <c r="B33" s="61"/>
      <c r="C33" s="61"/>
      <c r="D33" s="61"/>
      <c r="E33" s="61"/>
      <c r="F33" s="61"/>
      <c r="V33" s="93"/>
      <c r="W33" s="135"/>
    </row>
    <row r="34" spans="1:23" ht="16.5" customHeight="1" x14ac:dyDescent="0.25">
      <c r="A34" s="77"/>
      <c r="B34" s="46">
        <v>2002</v>
      </c>
      <c r="C34" s="46">
        <v>2003</v>
      </c>
      <c r="D34" s="46">
        <v>2004</v>
      </c>
      <c r="E34" s="46">
        <v>2005</v>
      </c>
      <c r="F34" s="46">
        <v>2006</v>
      </c>
      <c r="G34" s="46">
        <v>2007</v>
      </c>
      <c r="H34" s="46">
        <v>2008</v>
      </c>
      <c r="I34" s="46">
        <v>2009</v>
      </c>
      <c r="J34" s="46">
        <v>2010</v>
      </c>
      <c r="K34" s="46">
        <v>2011</v>
      </c>
      <c r="L34" s="46">
        <v>2012</v>
      </c>
      <c r="M34" s="46">
        <v>2013</v>
      </c>
      <c r="N34" s="46">
        <v>2014</v>
      </c>
      <c r="O34" s="46">
        <v>2015</v>
      </c>
      <c r="P34" s="46">
        <v>2016</v>
      </c>
      <c r="Q34" s="46">
        <v>2017</v>
      </c>
      <c r="R34" s="46">
        <v>2018</v>
      </c>
      <c r="S34" s="46">
        <v>2019</v>
      </c>
      <c r="T34" s="46">
        <v>2020</v>
      </c>
      <c r="U34" s="46">
        <v>2021</v>
      </c>
      <c r="V34" s="46">
        <v>2022</v>
      </c>
      <c r="W34" s="46">
        <v>2023</v>
      </c>
    </row>
    <row r="35" spans="1:23" ht="3" customHeight="1" x14ac:dyDescent="0.25">
      <c r="A35" s="61">
        <f>Codierung!I46</f>
        <v>0</v>
      </c>
      <c r="B35" s="78"/>
      <c r="C35" s="78"/>
      <c r="D35" s="78"/>
      <c r="E35" s="78"/>
      <c r="F35" s="78"/>
      <c r="G35" s="78"/>
      <c r="H35" s="78"/>
      <c r="I35" s="78"/>
      <c r="J35" s="78"/>
      <c r="K35" s="79"/>
      <c r="L35" s="79"/>
      <c r="M35" s="79"/>
      <c r="N35" s="79"/>
      <c r="O35" s="79"/>
      <c r="P35" s="79"/>
      <c r="Q35" s="79"/>
      <c r="R35" s="79"/>
      <c r="S35" s="79"/>
      <c r="T35" s="79"/>
      <c r="U35" s="79"/>
      <c r="V35" s="79"/>
      <c r="W35" s="79"/>
    </row>
    <row r="36" spans="1:23" ht="17.25" customHeight="1" x14ac:dyDescent="0.25">
      <c r="A36" s="80" t="str">
        <f>Codierung!I47</f>
        <v>Futterweizen</v>
      </c>
      <c r="B36" s="80"/>
      <c r="C36" s="80"/>
      <c r="D36" s="80"/>
      <c r="E36" s="80"/>
      <c r="F36" s="80"/>
      <c r="G36" s="80">
        <v>40</v>
      </c>
      <c r="H36" s="80">
        <v>40</v>
      </c>
      <c r="I36" s="80">
        <v>36</v>
      </c>
      <c r="J36" s="80">
        <v>36.5</v>
      </c>
      <c r="K36" s="42">
        <v>36.5</v>
      </c>
      <c r="L36" s="42">
        <v>36.5</v>
      </c>
      <c r="M36" s="42">
        <v>36.5</v>
      </c>
      <c r="N36" s="42">
        <v>36.5</v>
      </c>
      <c r="O36" s="42">
        <v>36.5</v>
      </c>
      <c r="P36" s="42">
        <v>36.5</v>
      </c>
      <c r="Q36" s="42">
        <v>36.5</v>
      </c>
      <c r="R36" s="42">
        <v>36.5</v>
      </c>
      <c r="S36" s="42">
        <v>36.5</v>
      </c>
      <c r="T36" s="42">
        <v>36.5</v>
      </c>
      <c r="U36" s="42">
        <v>36.5</v>
      </c>
      <c r="V36" s="42">
        <v>39.5</v>
      </c>
      <c r="W36" s="345" t="s">
        <v>585</v>
      </c>
    </row>
    <row r="37" spans="1:23" ht="17.25" customHeight="1" x14ac:dyDescent="0.25">
      <c r="A37" s="81" t="str">
        <f>Codierung!I48</f>
        <v>Futtergerste</v>
      </c>
      <c r="B37" s="81"/>
      <c r="C37" s="81"/>
      <c r="D37" s="81"/>
      <c r="E37" s="81"/>
      <c r="F37" s="81"/>
      <c r="G37" s="111">
        <v>37.5</v>
      </c>
      <c r="H37" s="83">
        <v>38</v>
      </c>
      <c r="I37" s="83">
        <v>34.5</v>
      </c>
      <c r="J37" s="83">
        <v>34.5</v>
      </c>
      <c r="K37" s="37">
        <v>34.5</v>
      </c>
      <c r="L37" s="37">
        <v>34.5</v>
      </c>
      <c r="M37" s="37">
        <v>34.5</v>
      </c>
      <c r="N37" s="37">
        <v>34.5</v>
      </c>
      <c r="O37" s="37">
        <v>34.5</v>
      </c>
      <c r="P37" s="37">
        <v>34.5</v>
      </c>
      <c r="Q37" s="37">
        <v>34.5</v>
      </c>
      <c r="R37" s="37">
        <v>34.5</v>
      </c>
      <c r="S37" s="37">
        <v>34.5</v>
      </c>
      <c r="T37" s="37">
        <v>34.5</v>
      </c>
      <c r="U37" s="37">
        <v>34.5</v>
      </c>
      <c r="V37" s="37">
        <v>37.5</v>
      </c>
      <c r="W37" s="345"/>
    </row>
    <row r="38" spans="1:23" ht="17.25" customHeight="1" x14ac:dyDescent="0.25">
      <c r="A38" s="81" t="str">
        <f>Codierung!I49</f>
        <v>Futterhafer</v>
      </c>
      <c r="B38" s="81"/>
      <c r="C38" s="81"/>
      <c r="D38" s="81"/>
      <c r="E38" s="81"/>
      <c r="F38" s="81"/>
      <c r="G38" s="111">
        <v>33.5</v>
      </c>
      <c r="H38" s="83">
        <v>34.5</v>
      </c>
      <c r="I38" s="83">
        <v>30.5</v>
      </c>
      <c r="J38" s="83">
        <v>30.5</v>
      </c>
      <c r="K38" s="37">
        <v>30.5</v>
      </c>
      <c r="L38" s="37">
        <v>30.5</v>
      </c>
      <c r="M38" s="37">
        <v>30.5</v>
      </c>
      <c r="N38" s="37">
        <v>30.5</v>
      </c>
      <c r="O38" s="37">
        <v>30.5</v>
      </c>
      <c r="P38" s="37">
        <v>30.5</v>
      </c>
      <c r="Q38" s="37">
        <v>30.5</v>
      </c>
      <c r="R38" s="37">
        <v>30.5</v>
      </c>
      <c r="S38" s="37">
        <v>30.5</v>
      </c>
      <c r="T38" s="37">
        <v>30.5</v>
      </c>
      <c r="U38" s="37">
        <v>30.5</v>
      </c>
      <c r="V38" s="37">
        <v>33.5</v>
      </c>
      <c r="W38" s="345"/>
    </row>
    <row r="39" spans="1:23" ht="17.25" customHeight="1" x14ac:dyDescent="0.25">
      <c r="A39" s="81" t="str">
        <f>Codierung!I50</f>
        <v>Triticale</v>
      </c>
      <c r="B39" s="81"/>
      <c r="C39" s="81"/>
      <c r="D39" s="81"/>
      <c r="E39" s="81"/>
      <c r="F39" s="81"/>
      <c r="G39" s="111">
        <v>38</v>
      </c>
      <c r="H39" s="83">
        <v>39</v>
      </c>
      <c r="I39" s="83">
        <v>34.5</v>
      </c>
      <c r="J39" s="83">
        <v>34.5</v>
      </c>
      <c r="K39" s="37">
        <v>34.5</v>
      </c>
      <c r="L39" s="37">
        <v>34.5</v>
      </c>
      <c r="M39" s="37">
        <v>34.5</v>
      </c>
      <c r="N39" s="37">
        <v>34.5</v>
      </c>
      <c r="O39" s="37">
        <v>34.5</v>
      </c>
      <c r="P39" s="37">
        <v>34.5</v>
      </c>
      <c r="Q39" s="37">
        <v>34.5</v>
      </c>
      <c r="R39" s="37">
        <v>34.5</v>
      </c>
      <c r="S39" s="37">
        <v>34.5</v>
      </c>
      <c r="T39" s="37">
        <v>34.5</v>
      </c>
      <c r="U39" s="37">
        <v>34.5</v>
      </c>
      <c r="V39" s="37">
        <v>37.5</v>
      </c>
      <c r="W39" s="345"/>
    </row>
    <row r="40" spans="1:23" ht="17.25" customHeight="1" x14ac:dyDescent="0.25">
      <c r="A40" s="81" t="str">
        <f>Codierung!I51</f>
        <v>Körnermais</v>
      </c>
      <c r="B40" s="81"/>
      <c r="C40" s="81"/>
      <c r="D40" s="81"/>
      <c r="E40" s="81"/>
      <c r="F40" s="81"/>
      <c r="G40" s="111">
        <v>40</v>
      </c>
      <c r="H40" s="83">
        <v>40.5</v>
      </c>
      <c r="I40" s="83">
        <v>36.5</v>
      </c>
      <c r="J40" s="83">
        <v>36.5</v>
      </c>
      <c r="K40" s="37">
        <v>36.5</v>
      </c>
      <c r="L40" s="37">
        <v>36.5</v>
      </c>
      <c r="M40" s="37">
        <v>36.5</v>
      </c>
      <c r="N40" s="37">
        <v>36.5</v>
      </c>
      <c r="O40" s="37">
        <v>36.5</v>
      </c>
      <c r="P40" s="37">
        <v>36.5</v>
      </c>
      <c r="Q40" s="37">
        <v>36.5</v>
      </c>
      <c r="R40" s="37">
        <v>36.5</v>
      </c>
      <c r="S40" s="37">
        <v>36.5</v>
      </c>
      <c r="T40" s="37">
        <v>36.5</v>
      </c>
      <c r="U40" s="37">
        <v>36.5</v>
      </c>
      <c r="V40" s="37">
        <v>39.5</v>
      </c>
      <c r="W40" s="345"/>
    </row>
    <row r="41" spans="1:23" ht="17.25" customHeight="1" x14ac:dyDescent="0.25">
      <c r="A41" s="81" t="str">
        <f>Codierung!I52</f>
        <v>Eiweisserbsen</v>
      </c>
      <c r="B41" s="81"/>
      <c r="C41" s="81"/>
      <c r="D41" s="81"/>
      <c r="E41" s="81"/>
      <c r="F41" s="81"/>
      <c r="G41" s="335">
        <v>40.5</v>
      </c>
      <c r="H41" s="336">
        <v>41</v>
      </c>
      <c r="I41" s="336">
        <v>37</v>
      </c>
      <c r="J41" s="336">
        <v>37</v>
      </c>
      <c r="K41" s="37">
        <v>37</v>
      </c>
      <c r="L41" s="37">
        <v>37</v>
      </c>
      <c r="M41" s="37">
        <v>37</v>
      </c>
      <c r="N41" s="37">
        <v>37</v>
      </c>
      <c r="O41" s="37">
        <v>37</v>
      </c>
      <c r="P41" s="37">
        <v>37</v>
      </c>
      <c r="Q41" s="37">
        <v>37</v>
      </c>
      <c r="R41" s="37">
        <v>37</v>
      </c>
      <c r="S41" s="37">
        <v>37</v>
      </c>
      <c r="T41" s="37">
        <v>37</v>
      </c>
      <c r="U41" s="37">
        <v>37</v>
      </c>
      <c r="V41" s="37">
        <v>40</v>
      </c>
      <c r="W41" s="345"/>
    </row>
    <row r="42" spans="1:23" ht="17.25" customHeight="1" x14ac:dyDescent="0.25">
      <c r="A42" s="81" t="str">
        <f>Codierung!I53</f>
        <v>Ackerbohnen</v>
      </c>
      <c r="B42" s="81"/>
      <c r="C42" s="81"/>
      <c r="D42" s="81"/>
      <c r="E42" s="81"/>
      <c r="F42" s="81"/>
      <c r="G42" s="111">
        <v>38</v>
      </c>
      <c r="H42" s="83">
        <v>38.5</v>
      </c>
      <c r="I42" s="83">
        <v>34.5</v>
      </c>
      <c r="J42" s="83">
        <v>34.5</v>
      </c>
      <c r="K42" s="37">
        <v>34.5</v>
      </c>
      <c r="L42" s="37">
        <v>34.5</v>
      </c>
      <c r="M42" s="37">
        <v>34.5</v>
      </c>
      <c r="N42" s="37">
        <v>34.5</v>
      </c>
      <c r="O42" s="37">
        <v>34.5</v>
      </c>
      <c r="P42" s="37">
        <v>34.5</v>
      </c>
      <c r="Q42" s="37">
        <v>34.5</v>
      </c>
      <c r="R42" s="37">
        <v>34.5</v>
      </c>
      <c r="S42" s="37">
        <v>34.5</v>
      </c>
      <c r="T42" s="37">
        <v>34.5</v>
      </c>
      <c r="U42" s="37">
        <v>34.5</v>
      </c>
      <c r="V42" s="37">
        <v>37.5</v>
      </c>
      <c r="W42" s="345"/>
    </row>
    <row r="43" spans="1:23" s="135" customFormat="1" ht="17.25" customHeight="1" x14ac:dyDescent="0.25">
      <c r="A43" s="81" t="str">
        <f>Codierung!I33</f>
        <v>Weisse Lupinen</v>
      </c>
      <c r="B43" s="81"/>
      <c r="C43" s="81"/>
      <c r="D43" s="81"/>
      <c r="E43" s="81"/>
      <c r="F43" s="81"/>
      <c r="G43" s="111"/>
      <c r="H43" s="83">
        <v>46.5</v>
      </c>
      <c r="I43" s="37">
        <v>42.5</v>
      </c>
      <c r="J43" s="37">
        <v>42.5</v>
      </c>
      <c r="K43" s="37">
        <v>42.5</v>
      </c>
      <c r="L43" s="37">
        <v>42.5</v>
      </c>
      <c r="M43" s="37">
        <v>42.5</v>
      </c>
      <c r="N43" s="37">
        <v>42.5</v>
      </c>
      <c r="O43" s="37">
        <v>42.5</v>
      </c>
      <c r="P43" s="37">
        <v>42.5</v>
      </c>
      <c r="Q43" s="37">
        <v>42.5</v>
      </c>
      <c r="R43" s="37">
        <v>42.5</v>
      </c>
      <c r="S43" s="37">
        <v>42.5</v>
      </c>
      <c r="T43" s="37">
        <v>42.5</v>
      </c>
      <c r="U43" s="37">
        <v>42.5</v>
      </c>
      <c r="V43" s="37">
        <v>45.5</v>
      </c>
      <c r="W43" s="346"/>
    </row>
    <row r="44" spans="1:23" ht="19.5" customHeight="1" x14ac:dyDescent="0.25">
      <c r="A44" s="84" t="str">
        <f>Codierung!I54</f>
        <v>Quellen: Swiss granum und IG Dinkel</v>
      </c>
      <c r="B44" s="84"/>
      <c r="C44" s="84"/>
      <c r="D44" s="84"/>
      <c r="E44" s="84"/>
      <c r="F44" s="84"/>
      <c r="G44" s="85"/>
      <c r="H44" s="86"/>
    </row>
    <row r="45" spans="1:23" ht="19.5" customHeight="1" x14ac:dyDescent="0.25">
      <c r="A45" s="234" t="str">
        <f>Codierung!I55</f>
        <v>Für gelieferte, gereinigte, trockene und den Übernahmebedingungen entsprechende Ware.</v>
      </c>
      <c r="B45" s="234"/>
      <c r="C45" s="234"/>
      <c r="D45" s="234"/>
      <c r="E45" s="234"/>
      <c r="F45" s="234"/>
      <c r="G45" s="234"/>
      <c r="H45" s="234"/>
      <c r="I45" s="234"/>
      <c r="J45" s="234"/>
      <c r="K45" s="234"/>
      <c r="L45" s="234"/>
      <c r="M45" s="234"/>
      <c r="N45" s="234"/>
      <c r="O45" s="234"/>
      <c r="P45" s="234"/>
      <c r="Q45" s="234"/>
      <c r="R45" s="234"/>
      <c r="S45" s="234"/>
    </row>
    <row r="46" spans="1:23" ht="12.75" customHeight="1" x14ac:dyDescent="0.25">
      <c r="A46" s="94"/>
      <c r="B46" s="94"/>
      <c r="C46" s="94"/>
      <c r="D46" s="94"/>
      <c r="E46" s="94"/>
      <c r="F46" s="94"/>
      <c r="G46" s="94"/>
      <c r="H46" s="94"/>
      <c r="I46" s="94"/>
      <c r="J46" s="94"/>
    </row>
    <row r="47" spans="1:23" ht="12.75" customHeight="1" x14ac:dyDescent="0.25">
      <c r="A47" s="75" t="str">
        <f>Codierung!I57</f>
        <v>Tab. 1c: Futtermittel</v>
      </c>
      <c r="B47" s="75"/>
      <c r="C47" s="75"/>
      <c r="D47" s="75"/>
      <c r="E47" s="75"/>
      <c r="F47" s="75"/>
      <c r="G47" s="94"/>
      <c r="H47" s="94"/>
      <c r="I47" s="94"/>
      <c r="J47" s="94"/>
    </row>
    <row r="48" spans="1:23" ht="12.75" customHeight="1" x14ac:dyDescent="0.25">
      <c r="A48" s="76" t="str">
        <f>Codierung!I58</f>
        <v>Produzentenrichtpreis, Bio Suisse Knospe</v>
      </c>
      <c r="B48" s="76"/>
      <c r="C48" s="76"/>
      <c r="D48" s="76"/>
      <c r="E48" s="76"/>
      <c r="F48" s="76"/>
      <c r="G48" s="94"/>
      <c r="H48" s="94"/>
      <c r="I48" s="94"/>
      <c r="J48" s="94"/>
    </row>
    <row r="49" spans="1:23" ht="12.75" customHeight="1" x14ac:dyDescent="0.25">
      <c r="A49" s="61" t="str">
        <f>Codierung!I59</f>
        <v>CHF/100 kg</v>
      </c>
      <c r="B49" s="61"/>
      <c r="C49" s="61"/>
      <c r="D49" s="61"/>
      <c r="E49" s="61"/>
      <c r="F49" s="61"/>
      <c r="G49" s="94"/>
      <c r="H49" s="94"/>
      <c r="I49" s="94"/>
      <c r="J49" s="94"/>
    </row>
    <row r="50" spans="1:23" ht="12.75" customHeight="1" x14ac:dyDescent="0.25">
      <c r="A50" s="61" t="str">
        <f>Codierung!I60</f>
        <v>2010.. 2023, Ernte</v>
      </c>
      <c r="B50" s="61"/>
      <c r="C50" s="61"/>
      <c r="D50" s="61"/>
      <c r="E50" s="61"/>
      <c r="F50" s="61"/>
      <c r="V50" s="93"/>
    </row>
    <row r="51" spans="1:23" ht="16.5" customHeight="1" x14ac:dyDescent="0.25">
      <c r="A51" s="32"/>
      <c r="B51" s="46">
        <v>2002</v>
      </c>
      <c r="C51" s="46">
        <v>2003</v>
      </c>
      <c r="D51" s="46">
        <v>2004</v>
      </c>
      <c r="E51" s="46">
        <v>2005</v>
      </c>
      <c r="F51" s="46">
        <v>2006</v>
      </c>
      <c r="G51" s="46"/>
      <c r="H51" s="46"/>
      <c r="I51" s="46"/>
      <c r="J51" s="46">
        <v>2010</v>
      </c>
      <c r="K51" s="46">
        <v>2011</v>
      </c>
      <c r="L51" s="46">
        <v>2012</v>
      </c>
      <c r="M51" s="46">
        <v>2013</v>
      </c>
      <c r="N51" s="46">
        <v>2014</v>
      </c>
      <c r="O51" s="46">
        <v>2015</v>
      </c>
      <c r="P51" s="46">
        <v>2016</v>
      </c>
      <c r="Q51" s="46">
        <v>2017</v>
      </c>
      <c r="R51" s="46">
        <v>2018</v>
      </c>
      <c r="S51" s="46">
        <v>2019</v>
      </c>
      <c r="T51" s="46">
        <v>2020</v>
      </c>
      <c r="U51" s="46">
        <v>2021</v>
      </c>
      <c r="V51" s="46">
        <v>2022</v>
      </c>
      <c r="W51" s="46">
        <v>2023</v>
      </c>
    </row>
    <row r="52" spans="1:23" ht="3" customHeight="1" x14ac:dyDescent="0.25">
      <c r="A52" s="32">
        <f>Codierung!I62</f>
        <v>0</v>
      </c>
      <c r="B52" s="87"/>
      <c r="C52" s="87"/>
      <c r="D52" s="87"/>
      <c r="E52" s="87"/>
      <c r="F52" s="87"/>
      <c r="G52" s="87"/>
      <c r="H52" s="87"/>
      <c r="I52" s="78"/>
      <c r="J52" s="78"/>
      <c r="K52" s="79"/>
      <c r="L52" s="79"/>
      <c r="M52" s="79"/>
      <c r="N52" s="79"/>
      <c r="O52" s="79"/>
      <c r="P52" s="79"/>
      <c r="Q52" s="79"/>
      <c r="R52" s="79"/>
      <c r="S52" s="79"/>
      <c r="T52" s="79"/>
      <c r="U52" s="79"/>
      <c r="V52" s="79"/>
      <c r="W52" s="79"/>
    </row>
    <row r="53" spans="1:23" ht="17.25" customHeight="1" x14ac:dyDescent="0.25">
      <c r="A53" s="80" t="str">
        <f>Codierung!I63</f>
        <v>Futterweizen</v>
      </c>
      <c r="B53" s="80"/>
      <c r="C53" s="80"/>
      <c r="D53" s="80"/>
      <c r="E53" s="80"/>
      <c r="F53" s="80"/>
      <c r="G53" s="80"/>
      <c r="H53" s="80"/>
      <c r="I53" s="80"/>
      <c r="J53" s="80">
        <v>80</v>
      </c>
      <c r="K53" s="88">
        <v>83</v>
      </c>
      <c r="L53" s="88">
        <v>84</v>
      </c>
      <c r="M53" s="88">
        <v>84</v>
      </c>
      <c r="N53" s="88">
        <v>86</v>
      </c>
      <c r="O53" s="88">
        <v>86</v>
      </c>
      <c r="P53" s="88">
        <v>87</v>
      </c>
      <c r="Q53" s="88">
        <v>87</v>
      </c>
      <c r="R53" s="88">
        <v>87</v>
      </c>
      <c r="S53" s="147">
        <v>86</v>
      </c>
      <c r="T53" s="147">
        <v>83</v>
      </c>
      <c r="U53" s="147">
        <v>83</v>
      </c>
      <c r="V53" s="147">
        <v>87</v>
      </c>
      <c r="W53" s="147">
        <v>89</v>
      </c>
    </row>
    <row r="54" spans="1:23" ht="17.25" customHeight="1" x14ac:dyDescent="0.25">
      <c r="A54" s="81" t="str">
        <f>Codierung!I64</f>
        <v>Futtergerste</v>
      </c>
      <c r="B54" s="81"/>
      <c r="C54" s="81"/>
      <c r="D54" s="81"/>
      <c r="E54" s="81"/>
      <c r="F54" s="81"/>
      <c r="G54" s="82"/>
      <c r="H54" s="83"/>
      <c r="I54" s="83"/>
      <c r="J54" s="44" t="s">
        <v>6</v>
      </c>
      <c r="K54" s="88">
        <v>80</v>
      </c>
      <c r="L54" s="88">
        <v>81</v>
      </c>
      <c r="M54" s="88">
        <v>81</v>
      </c>
      <c r="N54" s="88">
        <v>83</v>
      </c>
      <c r="O54" s="88">
        <v>83</v>
      </c>
      <c r="P54" s="88">
        <v>81</v>
      </c>
      <c r="Q54" s="88">
        <v>81</v>
      </c>
      <c r="R54" s="88">
        <v>80</v>
      </c>
      <c r="S54" s="147">
        <v>78</v>
      </c>
      <c r="T54" s="147">
        <v>76</v>
      </c>
      <c r="U54" s="147">
        <v>76</v>
      </c>
      <c r="V54" s="147">
        <v>78</v>
      </c>
      <c r="W54" s="147">
        <v>80</v>
      </c>
    </row>
    <row r="55" spans="1:23" ht="17.25" customHeight="1" x14ac:dyDescent="0.25">
      <c r="A55" s="81" t="str">
        <f>Codierung!I65</f>
        <v>Futterhafer</v>
      </c>
      <c r="B55" s="81"/>
      <c r="C55" s="81"/>
      <c r="D55" s="81"/>
      <c r="E55" s="81"/>
      <c r="F55" s="81"/>
      <c r="G55" s="82"/>
      <c r="H55" s="83"/>
      <c r="I55" s="83"/>
      <c r="J55" s="83">
        <v>62.5</v>
      </c>
      <c r="K55" s="88">
        <v>65</v>
      </c>
      <c r="L55" s="88">
        <v>65</v>
      </c>
      <c r="M55" s="88">
        <v>65</v>
      </c>
      <c r="N55" s="88">
        <v>67</v>
      </c>
      <c r="O55" s="88">
        <v>67</v>
      </c>
      <c r="P55" s="88">
        <v>65</v>
      </c>
      <c r="Q55" s="88">
        <v>65</v>
      </c>
      <c r="R55" s="88">
        <v>64</v>
      </c>
      <c r="S55" s="147">
        <v>64</v>
      </c>
      <c r="T55" s="147">
        <v>62</v>
      </c>
      <c r="U55" s="147">
        <v>62</v>
      </c>
      <c r="V55" s="147">
        <v>66</v>
      </c>
      <c r="W55" s="147">
        <v>68</v>
      </c>
    </row>
    <row r="56" spans="1:23" ht="17.25" customHeight="1" x14ac:dyDescent="0.25">
      <c r="A56" s="81" t="str">
        <f>Codierung!I66</f>
        <v>Triticale</v>
      </c>
      <c r="B56" s="81"/>
      <c r="C56" s="81"/>
      <c r="D56" s="81"/>
      <c r="E56" s="81"/>
      <c r="F56" s="81"/>
      <c r="G56" s="82"/>
      <c r="H56" s="83"/>
      <c r="I56" s="83"/>
      <c r="J56" s="83">
        <v>77.5</v>
      </c>
      <c r="K56" s="88">
        <v>80</v>
      </c>
      <c r="L56" s="88">
        <v>80</v>
      </c>
      <c r="M56" s="88">
        <v>80</v>
      </c>
      <c r="N56" s="88">
        <v>82</v>
      </c>
      <c r="O56" s="88">
        <v>82</v>
      </c>
      <c r="P56" s="88">
        <v>82</v>
      </c>
      <c r="Q56" s="88">
        <v>82</v>
      </c>
      <c r="R56" s="88">
        <v>81</v>
      </c>
      <c r="S56" s="147">
        <v>79</v>
      </c>
      <c r="T56" s="147">
        <v>77</v>
      </c>
      <c r="U56" s="147">
        <v>77</v>
      </c>
      <c r="V56" s="147">
        <v>79</v>
      </c>
      <c r="W56" s="147">
        <v>80</v>
      </c>
    </row>
    <row r="57" spans="1:23" ht="17.25" customHeight="1" x14ac:dyDescent="0.25">
      <c r="A57" s="81" t="str">
        <f>Codierung!I67</f>
        <v>Körnermais</v>
      </c>
      <c r="B57" s="81"/>
      <c r="C57" s="81"/>
      <c r="D57" s="81"/>
      <c r="E57" s="81"/>
      <c r="F57" s="81"/>
      <c r="G57" s="82"/>
      <c r="H57" s="83"/>
      <c r="I57" s="83"/>
      <c r="J57" s="83">
        <v>80</v>
      </c>
      <c r="K57" s="88">
        <v>83</v>
      </c>
      <c r="L57" s="88">
        <v>84</v>
      </c>
      <c r="M57" s="88">
        <v>84</v>
      </c>
      <c r="N57" s="88">
        <v>86</v>
      </c>
      <c r="O57" s="88">
        <v>86</v>
      </c>
      <c r="P57" s="88">
        <v>88</v>
      </c>
      <c r="Q57" s="88">
        <v>88</v>
      </c>
      <c r="R57" s="88">
        <v>87</v>
      </c>
      <c r="S57" s="147">
        <v>84</v>
      </c>
      <c r="T57" s="147">
        <v>82</v>
      </c>
      <c r="U57" s="147">
        <v>82</v>
      </c>
      <c r="V57" s="147">
        <v>85</v>
      </c>
      <c r="W57" s="147">
        <v>85</v>
      </c>
    </row>
    <row r="58" spans="1:23" ht="17.25" customHeight="1" x14ac:dyDescent="0.25">
      <c r="A58" s="81" t="str">
        <f>Codierung!I68</f>
        <v>Eiweisserbsen*</v>
      </c>
      <c r="B58" s="81"/>
      <c r="C58" s="81"/>
      <c r="D58" s="81"/>
      <c r="E58" s="81"/>
      <c r="F58" s="81"/>
      <c r="G58" s="82"/>
      <c r="H58" s="83"/>
      <c r="I58" s="83"/>
      <c r="J58" s="83">
        <v>100</v>
      </c>
      <c r="K58" s="88">
        <v>100</v>
      </c>
      <c r="L58" s="88">
        <v>101</v>
      </c>
      <c r="M58" s="88">
        <v>101</v>
      </c>
      <c r="N58" s="88">
        <v>98</v>
      </c>
      <c r="O58" s="88">
        <v>98</v>
      </c>
      <c r="P58" s="88">
        <v>98</v>
      </c>
      <c r="Q58" s="88">
        <v>96</v>
      </c>
      <c r="R58" s="88">
        <v>88</v>
      </c>
      <c r="S58" s="147">
        <v>88</v>
      </c>
      <c r="T58" s="147">
        <v>88</v>
      </c>
      <c r="U58" s="147">
        <v>90</v>
      </c>
      <c r="V58" s="147">
        <v>98</v>
      </c>
      <c r="W58" s="147">
        <v>100</v>
      </c>
    </row>
    <row r="59" spans="1:23" ht="17.25" customHeight="1" x14ac:dyDescent="0.25">
      <c r="A59" s="81" t="str">
        <f>Codierung!I69</f>
        <v>Ackerbohnen*</v>
      </c>
      <c r="B59" s="81"/>
      <c r="C59" s="81"/>
      <c r="D59" s="81"/>
      <c r="E59" s="81"/>
      <c r="F59" s="81"/>
      <c r="G59" s="82"/>
      <c r="H59" s="83"/>
      <c r="I59" s="83"/>
      <c r="J59" s="83">
        <v>90</v>
      </c>
      <c r="K59" s="88">
        <v>90</v>
      </c>
      <c r="L59" s="88">
        <v>90</v>
      </c>
      <c r="M59" s="88">
        <v>90</v>
      </c>
      <c r="N59" s="88">
        <v>87</v>
      </c>
      <c r="O59" s="88">
        <v>87</v>
      </c>
      <c r="P59" s="88">
        <v>88</v>
      </c>
      <c r="Q59" s="88">
        <v>86</v>
      </c>
      <c r="R59" s="88">
        <v>78</v>
      </c>
      <c r="S59" s="147">
        <v>78</v>
      </c>
      <c r="T59" s="147">
        <v>78</v>
      </c>
      <c r="U59" s="147">
        <v>80</v>
      </c>
      <c r="V59" s="147">
        <v>98</v>
      </c>
      <c r="W59" s="147">
        <v>103</v>
      </c>
    </row>
    <row r="60" spans="1:23" ht="19.5" customHeight="1" x14ac:dyDescent="0.25">
      <c r="A60" s="84" t="str">
        <f>Codierung!I70</f>
        <v>Quelle: Bio Suisse</v>
      </c>
      <c r="B60" s="84"/>
      <c r="C60" s="84"/>
      <c r="D60" s="84"/>
      <c r="E60" s="84"/>
      <c r="F60" s="84"/>
    </row>
    <row r="61" spans="1:23" ht="15" customHeight="1" x14ac:dyDescent="0.25">
      <c r="A61" s="112" t="str">
        <f>Codierung!I71</f>
        <v>* inklusive Förderbeitrag  und Ausgleichsbeitrag</v>
      </c>
    </row>
    <row r="62" spans="1:23" x14ac:dyDescent="0.25">
      <c r="A62" s="234" t="str">
        <f>Codierung!I72</f>
        <v>Richtpreise und Anforderungen gelten für die Übernahme durch Futtermittelmühle ab Sammelstelle.</v>
      </c>
      <c r="B62" s="234"/>
      <c r="C62" s="234"/>
      <c r="D62" s="234"/>
      <c r="E62" s="234"/>
      <c r="F62" s="234"/>
      <c r="G62" s="234"/>
      <c r="H62" s="234"/>
      <c r="I62" s="234"/>
      <c r="J62" s="234"/>
      <c r="K62" s="234"/>
      <c r="L62" s="234"/>
      <c r="M62" s="234"/>
      <c r="N62" s="234"/>
      <c r="O62" s="234"/>
      <c r="P62" s="234"/>
      <c r="Q62" s="234"/>
      <c r="R62" s="234"/>
      <c r="S62" s="234"/>
    </row>
  </sheetData>
  <mergeCells count="3">
    <mergeCell ref="A28:V28"/>
    <mergeCell ref="H11:N11"/>
    <mergeCell ref="W36:W43"/>
  </mergeCells>
  <pageMargins left="0.7" right="0.7" top="0.78740157499999996" bottom="0.78740157499999996" header="0.3" footer="0.3"/>
  <pageSetup paperSize="9" orientation="landscape" r:id="rId1"/>
  <ignoredErrors>
    <ignoredError sqref="W14:W21 W23:W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0</xdr:col>
                    <xdr:colOff>76200</xdr:colOff>
                    <xdr:row>10</xdr:row>
                    <xdr:rowOff>57150</xdr:rowOff>
                  </from>
                  <to>
                    <xdr:col>6</xdr:col>
                    <xdr:colOff>133350</xdr:colOff>
                    <xdr:row>10</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68C52"/>
    <pageSetUpPr fitToPage="1"/>
  </sheetPr>
  <dimension ref="A1:EU47"/>
  <sheetViews>
    <sheetView showGridLines="0" zoomScale="75" zoomScaleNormal="75" workbookViewId="0">
      <pane xSplit="109" ySplit="13" topLeftCell="DF14" activePane="bottomRight" state="frozen"/>
      <selection pane="topRight" activeCell="DF1" sqref="DF1"/>
      <selection pane="bottomLeft" activeCell="A14" sqref="A14"/>
      <selection pane="bottomRight" activeCell="DZ37" sqref="DZ37"/>
    </sheetView>
  </sheetViews>
  <sheetFormatPr baseColWidth="10" defaultRowHeight="15" outlineLevelCol="1" x14ac:dyDescent="0.25"/>
  <cols>
    <col min="1" max="1" width="38.85546875" customWidth="1"/>
    <col min="2" max="51" width="6.7109375" hidden="1" customWidth="1" outlineLevel="1"/>
    <col min="52" max="53" width="7" hidden="1" customWidth="1" outlineLevel="1"/>
    <col min="54" max="55" width="6.7109375" hidden="1" customWidth="1" outlineLevel="1"/>
    <col min="56" max="61" width="6.7109375" style="117" hidden="1" customWidth="1" outlineLevel="1"/>
    <col min="62" max="73" width="6.7109375" style="135" hidden="1" customWidth="1" outlineLevel="1"/>
    <col min="74" max="75" width="6.7109375" style="117" hidden="1" customWidth="1" outlineLevel="1"/>
    <col min="76" max="76" width="6.7109375" hidden="1" customWidth="1" outlineLevel="1"/>
    <col min="77" max="97" width="6.7109375" style="135" hidden="1" customWidth="1" outlineLevel="1"/>
    <col min="98" max="100" width="7.7109375" hidden="1" customWidth="1" outlineLevel="1"/>
    <col min="101" max="109" width="10.85546875" hidden="1" customWidth="1" outlineLevel="1"/>
    <col min="110" max="110" width="11.42578125" collapsed="1"/>
    <col min="140" max="142" width="10.85546875" style="135"/>
  </cols>
  <sheetData>
    <row r="1" spans="1:151" ht="12.75" customHeight="1" x14ac:dyDescent="0.25">
      <c r="I1" s="9" t="str">
        <f>Codierung!$I11</f>
        <v>Eidgenössisches Departement für</v>
      </c>
      <c r="AY1" s="171"/>
      <c r="AZ1" s="171"/>
      <c r="BA1" s="171"/>
      <c r="BB1" s="171"/>
      <c r="BC1" s="171"/>
      <c r="BD1" s="130"/>
      <c r="BE1" s="130"/>
      <c r="BF1" s="9"/>
      <c r="BG1" s="9"/>
      <c r="BH1" s="9"/>
      <c r="BI1" s="9"/>
      <c r="BJ1" s="9"/>
      <c r="BK1" s="9"/>
      <c r="BL1" s="9"/>
      <c r="BM1" s="9"/>
      <c r="BN1" s="9"/>
      <c r="BO1" s="9"/>
      <c r="BP1" s="9"/>
      <c r="BQ1" s="9"/>
      <c r="BR1" s="9"/>
      <c r="BS1" s="9"/>
      <c r="BT1" s="9"/>
      <c r="BU1" s="9"/>
    </row>
    <row r="2" spans="1:151" ht="12.75" customHeight="1" x14ac:dyDescent="0.25">
      <c r="I2" s="9" t="str">
        <f>Codierung!$I12</f>
        <v>Wirtschaft, Bildung und Forschung WBF</v>
      </c>
      <c r="AY2" s="171"/>
      <c r="AZ2" s="171"/>
      <c r="BA2" s="171"/>
      <c r="BB2" s="171"/>
      <c r="BC2" s="171"/>
      <c r="BD2" s="130"/>
      <c r="BE2" s="130"/>
      <c r="BF2" s="9"/>
      <c r="BG2" s="9"/>
      <c r="BH2" s="9"/>
      <c r="BI2" s="9"/>
      <c r="BJ2" s="9"/>
      <c r="BK2" s="9"/>
      <c r="BL2" s="9"/>
      <c r="BM2" s="9"/>
      <c r="BN2" s="9"/>
      <c r="BO2" s="9"/>
      <c r="BP2" s="9"/>
      <c r="BQ2" s="9"/>
      <c r="BR2" s="9"/>
      <c r="BS2" s="9"/>
      <c r="BT2" s="9"/>
      <c r="BU2" s="9"/>
    </row>
    <row r="3" spans="1:151" ht="14.25" customHeight="1" x14ac:dyDescent="0.25">
      <c r="I3" s="289" t="str">
        <f>Codierung!$I13</f>
        <v>Bundesamt für Landwirtschaft BLW</v>
      </c>
      <c r="AY3" s="171"/>
      <c r="AZ3" s="171"/>
      <c r="BA3" s="171"/>
      <c r="BB3" s="171"/>
      <c r="BC3" s="171"/>
      <c r="BD3" s="130"/>
      <c r="BE3" s="130"/>
      <c r="BF3" s="9"/>
      <c r="BG3" s="9"/>
      <c r="BH3" s="9"/>
      <c r="BI3" s="9"/>
      <c r="BJ3" s="9"/>
      <c r="BK3" s="9"/>
      <c r="BL3" s="9"/>
      <c r="BM3" s="9"/>
      <c r="BN3" s="9"/>
      <c r="BO3" s="9"/>
      <c r="BP3" s="9"/>
      <c r="BQ3" s="9"/>
      <c r="BR3" s="9"/>
      <c r="BS3" s="9"/>
      <c r="BT3" s="9"/>
      <c r="BU3" s="9"/>
    </row>
    <row r="4" spans="1:151" ht="12.75" customHeight="1" x14ac:dyDescent="0.25">
      <c r="A4" s="3"/>
      <c r="B4" s="3"/>
      <c r="C4" s="3"/>
      <c r="D4" s="3"/>
      <c r="E4" s="3"/>
      <c r="F4" s="3"/>
      <c r="G4" s="3"/>
      <c r="H4" s="3"/>
      <c r="I4" s="9" t="str">
        <f>Codierung!$I14</f>
        <v>Fachbereich Marktanalysen</v>
      </c>
      <c r="J4" s="3"/>
      <c r="K4" s="3"/>
      <c r="L4" s="3"/>
      <c r="M4" s="3"/>
      <c r="N4" s="3"/>
      <c r="O4" s="3"/>
      <c r="P4" s="3"/>
      <c r="Q4" s="3"/>
      <c r="R4" s="3"/>
      <c r="S4" s="3"/>
      <c r="T4" s="3"/>
      <c r="U4" s="3"/>
      <c r="V4" s="3"/>
      <c r="W4" s="3"/>
      <c r="X4" s="3"/>
      <c r="Y4" s="3"/>
      <c r="Z4" s="3"/>
      <c r="AA4" s="3"/>
      <c r="AB4" s="3"/>
      <c r="AC4" s="3"/>
      <c r="AD4" s="3"/>
      <c r="AE4" s="3"/>
      <c r="AF4" s="3"/>
      <c r="AG4" s="3"/>
      <c r="AH4" s="3"/>
      <c r="AI4" s="3"/>
      <c r="AJ4" s="3"/>
      <c r="AK4" s="3"/>
      <c r="AY4" s="130"/>
      <c r="AZ4" s="130"/>
      <c r="BA4" s="130"/>
      <c r="BB4" s="130"/>
      <c r="BC4" s="130"/>
      <c r="BD4" s="130"/>
      <c r="BE4" s="130"/>
      <c r="BF4" s="9"/>
      <c r="BG4" s="9"/>
      <c r="BH4" s="9"/>
      <c r="BI4" s="9"/>
      <c r="BJ4" s="9"/>
      <c r="BK4" s="9"/>
      <c r="BL4" s="9"/>
      <c r="BM4" s="9"/>
      <c r="BN4" s="9"/>
      <c r="BO4" s="9"/>
      <c r="BP4" s="9"/>
      <c r="BQ4" s="9"/>
      <c r="BR4" s="9"/>
      <c r="BS4" s="9"/>
      <c r="BT4" s="9"/>
      <c r="BU4" s="9"/>
    </row>
    <row r="5" spans="1:151" ht="12.75" customHeight="1" x14ac:dyDescent="0.25">
      <c r="A5" s="60" t="str">
        <f>Codierung!I87</f>
        <v>Tab. 2: Futtermittel</v>
      </c>
      <c r="B5" s="15"/>
      <c r="C5" s="15"/>
      <c r="D5" s="15"/>
      <c r="E5" s="15"/>
      <c r="F5" s="15"/>
      <c r="G5" s="15"/>
      <c r="H5" s="15"/>
      <c r="I5" s="15"/>
      <c r="J5" s="15"/>
      <c r="K5" s="15"/>
      <c r="L5" s="15"/>
      <c r="M5" s="15"/>
      <c r="N5" s="3"/>
      <c r="O5" s="3"/>
      <c r="P5" s="3"/>
      <c r="Q5" s="3"/>
      <c r="R5" s="3"/>
      <c r="S5" s="3"/>
      <c r="T5" s="3"/>
      <c r="U5" s="3"/>
      <c r="V5" s="3"/>
      <c r="W5" s="3"/>
      <c r="X5" s="3"/>
      <c r="Y5" s="3"/>
      <c r="Z5" s="3"/>
      <c r="AA5" s="3"/>
      <c r="AB5" s="3"/>
      <c r="AC5" s="3"/>
      <c r="AD5" s="3"/>
      <c r="AE5" s="3"/>
      <c r="AF5" s="3"/>
      <c r="AG5" s="3"/>
      <c r="AH5" s="3"/>
      <c r="AI5" s="3"/>
      <c r="AJ5" s="3"/>
      <c r="AK5" s="3"/>
      <c r="AZ5" s="130"/>
      <c r="BA5" s="130"/>
      <c r="BB5" s="130"/>
      <c r="BC5" s="130"/>
      <c r="BD5" s="130"/>
      <c r="BE5" s="130"/>
      <c r="BF5" s="9"/>
      <c r="BG5" s="9"/>
      <c r="BH5" s="9"/>
      <c r="BI5" s="9"/>
      <c r="BJ5" s="9"/>
      <c r="BK5" s="9"/>
      <c r="BL5" s="9"/>
      <c r="BM5" s="9"/>
      <c r="BN5" s="9"/>
      <c r="BO5" s="9"/>
      <c r="BP5" s="9"/>
      <c r="BQ5" s="9"/>
      <c r="BR5" s="9"/>
      <c r="BS5" s="9"/>
      <c r="BT5" s="9"/>
      <c r="BU5" s="9"/>
    </row>
    <row r="6" spans="1:151" ht="12.75" customHeight="1" x14ac:dyDescent="0.25">
      <c r="A6" s="15" t="str">
        <f>Codierung!I88</f>
        <v>Preise franko Mischfutterhersteller (Grosshandelspreise)</v>
      </c>
      <c r="B6" s="15"/>
      <c r="C6" s="15"/>
      <c r="D6" s="15"/>
      <c r="E6" s="15"/>
      <c r="F6" s="15"/>
      <c r="G6" s="15"/>
      <c r="H6" s="15"/>
      <c r="I6" s="15"/>
      <c r="J6" s="15"/>
      <c r="K6" s="15"/>
      <c r="L6" s="15"/>
      <c r="M6" s="15"/>
      <c r="N6" s="3"/>
      <c r="O6" s="3"/>
      <c r="P6" s="3"/>
      <c r="Q6" s="3"/>
      <c r="R6" s="3"/>
      <c r="S6" s="3"/>
      <c r="T6" s="3"/>
      <c r="U6" s="3"/>
      <c r="V6" s="3"/>
      <c r="W6" s="3"/>
      <c r="X6" s="3"/>
      <c r="Y6" s="3"/>
      <c r="Z6" s="3"/>
      <c r="AA6" s="3"/>
      <c r="AB6" s="3"/>
      <c r="AC6" s="3"/>
      <c r="AD6" s="3"/>
      <c r="AE6" s="3"/>
      <c r="AF6" s="3"/>
      <c r="AG6" s="3"/>
      <c r="AH6" s="3"/>
      <c r="AI6" s="3"/>
      <c r="AJ6" s="3"/>
      <c r="AK6" s="3"/>
      <c r="AZ6" s="130"/>
      <c r="BA6" s="130"/>
      <c r="BB6" s="130"/>
      <c r="BC6" s="130"/>
      <c r="BD6" s="130"/>
      <c r="BE6" s="130"/>
      <c r="BF6" s="9"/>
      <c r="BG6" s="9"/>
      <c r="BH6" s="9"/>
      <c r="BI6" s="9"/>
      <c r="BJ6" s="9"/>
      <c r="BK6" s="9"/>
      <c r="BL6" s="9"/>
      <c r="BM6" s="9"/>
      <c r="BN6" s="9"/>
      <c r="BO6" s="9"/>
      <c r="BP6" s="9"/>
      <c r="BQ6" s="9"/>
      <c r="BR6" s="9"/>
      <c r="BS6" s="9"/>
      <c r="BT6" s="9"/>
      <c r="BU6" s="9"/>
    </row>
    <row r="7" spans="1:151" ht="12.75" customHeight="1" x14ac:dyDescent="0.25">
      <c r="A7" s="16" t="str">
        <f>Codierung!I89</f>
        <v>CHF / 100 kg</v>
      </c>
      <c r="B7" s="16"/>
      <c r="C7" s="16"/>
      <c r="D7" s="16"/>
      <c r="E7" s="16"/>
      <c r="F7" s="16"/>
      <c r="G7" s="16"/>
      <c r="H7" s="16"/>
      <c r="I7" s="16"/>
      <c r="J7" s="16"/>
      <c r="K7" s="16"/>
      <c r="L7" s="16"/>
      <c r="M7" s="16"/>
      <c r="N7" s="3"/>
      <c r="O7" s="3"/>
      <c r="P7" s="3"/>
      <c r="Q7" s="3"/>
      <c r="R7" s="3"/>
      <c r="S7" s="3"/>
      <c r="T7" s="3"/>
      <c r="U7" s="3"/>
      <c r="V7" s="3"/>
      <c r="W7" s="3"/>
      <c r="X7" s="3"/>
      <c r="Y7" s="3"/>
      <c r="Z7" s="3"/>
      <c r="AA7" s="3"/>
      <c r="AB7" s="3"/>
      <c r="AC7" s="3"/>
      <c r="AD7" s="3"/>
      <c r="AE7" s="3"/>
      <c r="AF7" s="3"/>
      <c r="AG7" s="3"/>
      <c r="AH7" s="3"/>
      <c r="AI7" s="3"/>
      <c r="AJ7" s="3"/>
      <c r="AK7" s="3"/>
      <c r="AZ7" s="130"/>
      <c r="BA7" s="130"/>
      <c r="BB7" s="130"/>
      <c r="BC7" s="130"/>
      <c r="BD7" s="130"/>
      <c r="BE7" s="130"/>
      <c r="BF7" s="9"/>
      <c r="BG7" s="9"/>
      <c r="BH7" s="9"/>
      <c r="BI7" s="9"/>
      <c r="BJ7" s="9"/>
      <c r="BK7" s="9"/>
      <c r="BL7" s="9"/>
      <c r="BM7" s="9"/>
      <c r="BN7" s="9"/>
      <c r="BO7" s="9"/>
      <c r="BP7" s="9"/>
      <c r="BQ7" s="9"/>
      <c r="BR7" s="9"/>
      <c r="BS7" s="9"/>
      <c r="BT7" s="9"/>
      <c r="BU7" s="9"/>
    </row>
    <row r="8" spans="1:151" s="135" customFormat="1" ht="12.75" customHeight="1" x14ac:dyDescent="0.25">
      <c r="A8" s="16" t="str">
        <f>Codierung!I90</f>
        <v>Erntejahr 2016 - 2023, Monat</v>
      </c>
      <c r="B8" s="16"/>
      <c r="C8" s="16"/>
      <c r="D8" s="16"/>
      <c r="E8" s="16"/>
      <c r="F8" s="16"/>
      <c r="G8" s="16"/>
      <c r="H8" s="16"/>
      <c r="I8" s="16"/>
      <c r="J8" s="16"/>
      <c r="K8" s="16"/>
      <c r="L8" s="16"/>
      <c r="M8" s="16"/>
      <c r="N8" s="3"/>
      <c r="O8" s="3"/>
      <c r="P8" s="3"/>
      <c r="Q8" s="3"/>
      <c r="R8" s="3"/>
      <c r="S8" s="3"/>
      <c r="T8" s="3"/>
      <c r="U8" s="3"/>
      <c r="V8" s="3"/>
      <c r="W8" s="3"/>
      <c r="X8" s="3"/>
      <c r="Y8" s="3"/>
      <c r="Z8" s="3"/>
      <c r="AA8" s="3"/>
      <c r="AB8" s="3"/>
      <c r="AC8" s="3"/>
      <c r="AD8" s="3"/>
      <c r="AE8" s="3"/>
      <c r="AF8" s="3"/>
      <c r="AG8" s="3"/>
      <c r="AH8" s="3"/>
      <c r="AI8" s="3"/>
      <c r="AJ8" s="3"/>
      <c r="AK8" s="3"/>
      <c r="AZ8" s="171"/>
      <c r="BA8" s="171"/>
      <c r="BB8" s="171"/>
      <c r="BC8" s="171"/>
      <c r="BD8" s="171"/>
      <c r="BE8" s="171"/>
      <c r="BF8" s="9"/>
      <c r="BG8" s="9"/>
      <c r="BH8" s="9"/>
      <c r="BI8" s="9"/>
      <c r="BJ8" s="9"/>
      <c r="BK8" s="9"/>
      <c r="BL8" s="9"/>
      <c r="BM8" s="9"/>
      <c r="BN8" s="9"/>
      <c r="BO8" s="9"/>
      <c r="BP8" s="9"/>
      <c r="BQ8" s="9"/>
      <c r="BR8" s="9"/>
      <c r="BS8" s="9"/>
      <c r="BT8" s="9"/>
      <c r="BU8" s="9"/>
    </row>
    <row r="9" spans="1:151" s="135" customFormat="1" ht="12.75" customHeight="1" x14ac:dyDescent="0.25">
      <c r="A9" s="16" t="str">
        <f>Codierung!I106</f>
        <v>Quelle: Fachbereich Marktanalysen, BLW (Umfrage bei Mischfutterherstellern)</v>
      </c>
      <c r="B9" s="16"/>
      <c r="C9" s="16"/>
      <c r="D9" s="16"/>
      <c r="E9" s="16"/>
      <c r="F9" s="16"/>
      <c r="G9" s="16"/>
      <c r="H9" s="16"/>
      <c r="I9" s="16"/>
      <c r="J9" s="16"/>
      <c r="K9" s="16"/>
      <c r="L9" s="16"/>
      <c r="M9" s="16"/>
      <c r="N9" s="3"/>
      <c r="O9" s="3"/>
      <c r="P9" s="3"/>
      <c r="Q9" s="3"/>
      <c r="R9" s="3"/>
      <c r="S9" s="3"/>
      <c r="T9" s="3"/>
      <c r="U9" s="3"/>
      <c r="V9" s="3"/>
      <c r="W9" s="3"/>
      <c r="X9" s="3"/>
      <c r="Y9" s="3"/>
      <c r="Z9" s="3"/>
      <c r="AA9" s="3"/>
      <c r="AB9" s="3"/>
      <c r="AC9" s="3"/>
      <c r="AD9" s="3"/>
      <c r="AE9" s="3"/>
      <c r="AF9" s="3"/>
      <c r="AG9" s="3"/>
      <c r="AH9" s="3"/>
      <c r="AI9" s="3"/>
      <c r="AJ9" s="3"/>
      <c r="AK9" s="3"/>
      <c r="AZ9" s="171"/>
      <c r="BA9" s="171"/>
      <c r="BB9" s="171"/>
      <c r="BC9" s="171"/>
      <c r="BD9" s="171"/>
      <c r="BE9" s="171"/>
      <c r="BF9" s="9"/>
      <c r="BG9" s="9"/>
      <c r="BH9" s="9"/>
      <c r="BI9" s="9"/>
      <c r="BJ9" s="9"/>
      <c r="BK9" s="9"/>
      <c r="BL9" s="9"/>
      <c r="BM9" s="9"/>
      <c r="BN9" s="9"/>
      <c r="BO9" s="9"/>
      <c r="BP9" s="9"/>
      <c r="BQ9" s="9"/>
      <c r="BR9" s="9"/>
      <c r="BS9" s="9"/>
      <c r="BT9" s="9"/>
      <c r="BU9" s="9"/>
    </row>
    <row r="10" spans="1:151" ht="12.75" customHeight="1" x14ac:dyDescent="0.25">
      <c r="B10" s="25" t="s">
        <v>68</v>
      </c>
      <c r="C10" s="16"/>
      <c r="D10" s="16"/>
      <c r="E10" s="16"/>
      <c r="F10" s="16"/>
      <c r="G10" s="16"/>
      <c r="H10" s="16"/>
      <c r="I10" s="16"/>
      <c r="J10" s="16"/>
      <c r="K10" s="16"/>
      <c r="L10" s="16"/>
      <c r="M10" s="16"/>
      <c r="N10" s="25" t="s">
        <v>69</v>
      </c>
      <c r="O10" s="3"/>
      <c r="P10" s="3"/>
      <c r="Q10" s="3"/>
      <c r="R10" s="3"/>
      <c r="S10" s="3"/>
      <c r="T10" s="3"/>
      <c r="U10" s="3"/>
      <c r="V10" s="3"/>
      <c r="W10" s="3"/>
      <c r="X10" s="3"/>
      <c r="Y10" s="3"/>
      <c r="Z10" s="16" t="s">
        <v>66</v>
      </c>
      <c r="AA10" s="3"/>
      <c r="AB10" s="3"/>
      <c r="AC10" s="3"/>
      <c r="AD10" s="3"/>
      <c r="AE10" s="3"/>
      <c r="AF10" s="3"/>
      <c r="AG10" s="3"/>
      <c r="AH10" s="3"/>
      <c r="AI10" s="3"/>
      <c r="AJ10" s="3"/>
      <c r="AK10" s="3"/>
      <c r="AZ10" s="130"/>
      <c r="BA10" s="130"/>
      <c r="BB10" s="130"/>
      <c r="BC10" s="130"/>
      <c r="BD10" s="130"/>
      <c r="BE10" s="130"/>
      <c r="BF10" s="9"/>
      <c r="BG10" s="9"/>
      <c r="BH10" s="9"/>
      <c r="BI10" s="9"/>
      <c r="BJ10" s="9"/>
      <c r="BK10" s="9"/>
      <c r="BL10" s="9"/>
      <c r="BM10" s="9"/>
      <c r="BN10" s="9"/>
      <c r="BO10" s="9"/>
      <c r="BP10" s="9"/>
      <c r="BQ10" s="9"/>
      <c r="BR10" s="9"/>
      <c r="BS10" s="9"/>
      <c r="BT10" s="9"/>
      <c r="BU10" s="9"/>
      <c r="CT10" s="135"/>
      <c r="CU10" s="135"/>
      <c r="CV10" s="135"/>
      <c r="CW10" s="135"/>
      <c r="CX10" s="135"/>
      <c r="CY10" s="135"/>
    </row>
    <row r="11" spans="1:151" ht="17.25" customHeight="1" x14ac:dyDescent="0.25">
      <c r="A11" s="348"/>
      <c r="B11" s="347" t="str">
        <f>D12/3&amp;". "&amp;Codierung!$I$198&amp;" "&amp;D13</f>
        <v>3. Quartal 2011</v>
      </c>
      <c r="C11" s="347"/>
      <c r="D11" s="347"/>
      <c r="E11" s="347" t="str">
        <f>G12/3&amp;". "&amp;Codierung!$I$198&amp;" "&amp;G13</f>
        <v>4. Quartal 2011</v>
      </c>
      <c r="F11" s="347"/>
      <c r="G11" s="347"/>
      <c r="H11" s="347" t="str">
        <f>J12/3&amp;". "&amp;Codierung!$I$198&amp;" "&amp;J13</f>
        <v>1. Quartal 2012</v>
      </c>
      <c r="I11" s="347"/>
      <c r="J11" s="347"/>
      <c r="K11" s="347" t="str">
        <f>M12/3&amp;". "&amp;Codierung!$I$198&amp;" "&amp;M13</f>
        <v>2. Quartal 2012</v>
      </c>
      <c r="L11" s="347"/>
      <c r="M11" s="347"/>
      <c r="N11" s="347" t="str">
        <f>P12/3&amp;". "&amp;Codierung!$I$198&amp;" "&amp;P13</f>
        <v>3. Quartal 2012</v>
      </c>
      <c r="O11" s="347"/>
      <c r="P11" s="347"/>
      <c r="Q11" s="347" t="str">
        <f>S12/3&amp;". "&amp;Codierung!$I$198&amp;" "&amp;S13</f>
        <v>4. Quartal 2012</v>
      </c>
      <c r="R11" s="347"/>
      <c r="S11" s="347"/>
      <c r="T11" s="347" t="str">
        <f>V12/3&amp;". "&amp;Codierung!$I$198&amp;" "&amp;V13</f>
        <v>1. Quartal 2013</v>
      </c>
      <c r="U11" s="347"/>
      <c r="V11" s="347"/>
      <c r="W11" s="347" t="str">
        <f>Y12/3&amp;". "&amp;Codierung!$I$198&amp;" "&amp;Y13</f>
        <v>2. Quartal 2013</v>
      </c>
      <c r="X11" s="347"/>
      <c r="Y11" s="347"/>
      <c r="Z11" s="347" t="str">
        <f>AB12/3&amp;". "&amp;Codierung!$I$198&amp;" "&amp;AB13</f>
        <v>3. Quartal 2013</v>
      </c>
      <c r="AA11" s="347"/>
      <c r="AB11" s="347"/>
      <c r="AC11" s="347" t="str">
        <f>AE12/3&amp;". "&amp;Codierung!$I$198&amp;" "&amp;AE13</f>
        <v>4. Quartal 2013</v>
      </c>
      <c r="AD11" s="347"/>
      <c r="AE11" s="347"/>
      <c r="AF11" s="347" t="str">
        <f>AH12/3&amp;". "&amp;Codierung!$I$198&amp;" "&amp;AH13</f>
        <v>1. Quartal 2014</v>
      </c>
      <c r="AG11" s="347"/>
      <c r="AH11" s="347"/>
      <c r="AI11" s="347" t="str">
        <f>AK12/3&amp;". "&amp;Codierung!$I$198&amp;" "&amp;AK13</f>
        <v>2. Quartal 2014</v>
      </c>
      <c r="AJ11" s="347"/>
      <c r="AK11" s="347"/>
      <c r="AL11" s="347" t="str">
        <f>AN12/3&amp;". "&amp;Codierung!$I$198&amp;" "&amp;AN13</f>
        <v>3. Quartal 2014</v>
      </c>
      <c r="AM11" s="347"/>
      <c r="AN11" s="347"/>
      <c r="AO11" s="347" t="str">
        <f>AQ12/3&amp;". "&amp;Codierung!$I$198&amp;" "&amp;AQ13</f>
        <v>4. Quartal 2014</v>
      </c>
      <c r="AP11" s="347"/>
      <c r="AQ11" s="347"/>
      <c r="AR11" s="347" t="str">
        <f>AT12/3&amp;". "&amp;Codierung!$I$198&amp;" "&amp;AT13</f>
        <v>1. Quartal 2015</v>
      </c>
      <c r="AS11" s="347"/>
      <c r="AT11" s="347"/>
      <c r="AU11" s="347" t="str">
        <f>AW12/3&amp;". "&amp;Codierung!$I$198&amp;" "&amp;AW13</f>
        <v>2. Quartal 2015</v>
      </c>
      <c r="AV11" s="347"/>
      <c r="AW11" s="347"/>
      <c r="AX11" s="347" t="str">
        <f>AZ12/3&amp;". "&amp;Codierung!$I$198&amp;" "&amp;AZ13</f>
        <v>3. Quartal 2015</v>
      </c>
      <c r="AY11" s="347"/>
      <c r="AZ11" s="347"/>
      <c r="BA11" s="347" t="str">
        <f>BC12/3&amp;". "&amp;Codierung!$I$198&amp;" "&amp;BC13</f>
        <v>4. Quartal 2015</v>
      </c>
      <c r="BB11" s="347"/>
      <c r="BC11" s="347"/>
      <c r="BD11" s="347" t="str">
        <f>BF12/3&amp;". "&amp;Codierung!$I$198&amp;" "&amp;BF13</f>
        <v>1. Quartal 2016</v>
      </c>
      <c r="BE11" s="347"/>
      <c r="BF11" s="347"/>
      <c r="BG11" s="347" t="str">
        <f>BI12/3&amp;". "&amp;Codierung!$I$198&amp;" "&amp;BI13</f>
        <v>2. Quartal 2016</v>
      </c>
      <c r="BH11" s="347"/>
      <c r="BI11" s="347"/>
      <c r="BJ11" s="347" t="str">
        <f>BL12/3&amp;". "&amp;Codierung!$I$198&amp;" "&amp;BL13</f>
        <v>3. Quartal 2016</v>
      </c>
      <c r="BK11" s="347"/>
      <c r="BL11" s="347"/>
      <c r="BM11" s="347" t="str">
        <f>BO12/3&amp;". "&amp;Codierung!$I$198&amp;" "&amp;BO13</f>
        <v>4. Quartal 2016</v>
      </c>
      <c r="BN11" s="347"/>
      <c r="BO11" s="347"/>
      <c r="BP11" s="347" t="str">
        <f>BR12/3&amp;". "&amp;Codierung!$I$198&amp;" "&amp;BR13</f>
        <v>1. Quartal 2017</v>
      </c>
      <c r="BQ11" s="347"/>
      <c r="BR11" s="347"/>
      <c r="BS11" s="347" t="str">
        <f>BU12/3&amp;". "&amp;Codierung!$I$198&amp;" "&amp;BU13</f>
        <v>2. Quartal 2017</v>
      </c>
      <c r="BT11" s="347"/>
      <c r="BU11" s="347"/>
      <c r="BV11" s="347" t="str">
        <f>BX12/3&amp;". "&amp;Codierung!$I$198&amp;" "&amp;BX13</f>
        <v>3. Quartal 2017</v>
      </c>
      <c r="BW11" s="347"/>
      <c r="BX11" s="347"/>
      <c r="BY11" s="347" t="str">
        <f>CA12/3&amp;". "&amp;Codierung!$I$198&amp;" "&amp;CA13</f>
        <v>4. Quartal 2017</v>
      </c>
      <c r="BZ11" s="347"/>
      <c r="CA11" s="347"/>
      <c r="CB11" s="347" t="str">
        <f>CD12/3&amp;". "&amp;Codierung!$I$198&amp;" "&amp;CD13</f>
        <v>1. Quartal 2018</v>
      </c>
      <c r="CC11" s="347"/>
      <c r="CD11" s="347"/>
      <c r="CE11" s="347" t="str">
        <f>CG12/3&amp;". "&amp;Codierung!$I$198&amp;" "&amp;CG13</f>
        <v>2. Quartal 2018</v>
      </c>
      <c r="CF11" s="347"/>
      <c r="CG11" s="347"/>
      <c r="CH11" s="347" t="str">
        <f>CJ12/3&amp;". "&amp;Codierung!$I$198&amp;" "&amp;CJ13</f>
        <v>3. Quartal 2018</v>
      </c>
      <c r="CI11" s="347"/>
      <c r="CJ11" s="347"/>
      <c r="CK11" s="347" t="str">
        <f>CM12/3&amp;". "&amp;Codierung!$I$198&amp;" "&amp;CM13</f>
        <v>4. Quartal 2018</v>
      </c>
      <c r="CL11" s="347"/>
      <c r="CM11" s="347"/>
      <c r="CN11" s="347" t="str">
        <f>CP12/3&amp;". "&amp;Codierung!$I$198&amp;" "&amp;CP13</f>
        <v>1. Quartal 2019</v>
      </c>
      <c r="CO11" s="347"/>
      <c r="CP11" s="347"/>
      <c r="CQ11" s="347" t="str">
        <f>CS12/3&amp;". "&amp;Codierung!$I$198&amp;" "&amp;CS13</f>
        <v>2. Quartal 2019</v>
      </c>
      <c r="CR11" s="347"/>
      <c r="CS11" s="347"/>
      <c r="CT11" s="347" t="str">
        <f>CV12/3&amp;". "&amp;Codierung!$I$198&amp;" "&amp;CV13</f>
        <v>3. Quartal 2019</v>
      </c>
      <c r="CU11" s="347"/>
      <c r="CV11" s="347"/>
      <c r="CW11" s="347" t="str">
        <f>CY12/3&amp;". "&amp;Codierung!$I$198&amp;" "&amp;CY13</f>
        <v>4. Quartal 2019</v>
      </c>
      <c r="CX11" s="347"/>
      <c r="CY11" s="347"/>
      <c r="CZ11" s="347" t="str">
        <f>DB12/3&amp;". "&amp;Codierung!$I$198&amp;" "&amp;DB13</f>
        <v>1. Quartal 2020</v>
      </c>
      <c r="DA11" s="347"/>
      <c r="DB11" s="347"/>
      <c r="DC11" s="347" t="str">
        <f>DE12/3&amp;". "&amp;Codierung!$I$198&amp;" "&amp;DE13</f>
        <v>2. Quartal 2020</v>
      </c>
      <c r="DD11" s="347"/>
      <c r="DE11" s="347"/>
      <c r="DF11" s="347" t="str">
        <f>DH12/3&amp;". "&amp;Codierung!$I$198&amp;" "&amp;DH13</f>
        <v>3. Quartal 2020</v>
      </c>
      <c r="DG11" s="347"/>
      <c r="DH11" s="347"/>
      <c r="DI11" s="347" t="str">
        <f>DK12/3&amp;". "&amp;Codierung!$I$198&amp;" "&amp;DK13</f>
        <v>4. Quartal 2020</v>
      </c>
      <c r="DJ11" s="347"/>
      <c r="DK11" s="347"/>
      <c r="DL11" s="347" t="str">
        <f>DN12/3&amp;". "&amp;Codierung!$I$198&amp;" "&amp;DN13</f>
        <v>1. Quartal 2021</v>
      </c>
      <c r="DM11" s="347"/>
      <c r="DN11" s="347"/>
      <c r="DO11" s="347" t="str">
        <f>DQ12/3&amp;". "&amp;Codierung!$I$198&amp;" "&amp;DQ13</f>
        <v>2. Quartal 2021</v>
      </c>
      <c r="DP11" s="347"/>
      <c r="DQ11" s="347"/>
      <c r="DR11" s="347" t="str">
        <f>DT12/3&amp;". "&amp;Codierung!$I$198&amp;" "&amp;DT13</f>
        <v>3. Quartal 2021</v>
      </c>
      <c r="DS11" s="347"/>
      <c r="DT11" s="347"/>
      <c r="DU11" s="347" t="str">
        <f>DW12/3&amp;". "&amp;Codierung!$I$198&amp;" "&amp;DW13</f>
        <v>4. Quartal 2021</v>
      </c>
      <c r="DV11" s="347"/>
      <c r="DW11" s="347"/>
      <c r="DX11" s="347" t="str">
        <f>DZ12/3&amp;". "&amp;Codierung!$I$198&amp;" "&amp;DZ13</f>
        <v>1. Quartal 2022</v>
      </c>
      <c r="DY11" s="347"/>
      <c r="DZ11" s="347"/>
      <c r="EA11" s="347" t="str">
        <f>EC12/3&amp;". "&amp;Codierung!$I$198&amp;" "&amp;EC13</f>
        <v>2. Quartal 2022</v>
      </c>
      <c r="EB11" s="347"/>
      <c r="EC11" s="347"/>
      <c r="ED11" s="347" t="str">
        <f>EF12/3&amp;". "&amp;Codierung!$I$198&amp;" "&amp;EF13</f>
        <v>3. Quartal 2022</v>
      </c>
      <c r="EE11" s="347"/>
      <c r="EF11" s="347"/>
      <c r="EG11" s="347" t="str">
        <f>EI12/3&amp;". "&amp;Codierung!$I$198&amp;" "&amp;EI13</f>
        <v>4. Quartal 2022</v>
      </c>
      <c r="EH11" s="347"/>
      <c r="EI11" s="347"/>
      <c r="EJ11" s="347" t="str">
        <f>EL12/3&amp;". "&amp;Codierung!$I$198&amp;" "&amp;EL13</f>
        <v>1. Quartal 2023</v>
      </c>
      <c r="EK11" s="347"/>
      <c r="EL11" s="347"/>
      <c r="EM11" s="347" t="str">
        <f>EO12/3&amp;". "&amp;Codierung!$I$198&amp;" "&amp;EO13</f>
        <v>2. Quartal 2023</v>
      </c>
      <c r="EN11" s="347"/>
      <c r="EO11" s="347"/>
      <c r="EP11" s="347" t="str">
        <f>ER12/3&amp;". "&amp;Codierung!$I$198&amp;" "&amp;ER13</f>
        <v>3. Quartal 2023</v>
      </c>
      <c r="EQ11" s="347"/>
      <c r="ER11" s="347"/>
      <c r="ES11" s="347" t="str">
        <f>EU12/3&amp;". "&amp;Codierung!$I$198&amp;" "&amp;EU13</f>
        <v>4. Quartal 2023</v>
      </c>
      <c r="ET11" s="347"/>
      <c r="EU11" s="347"/>
    </row>
    <row r="12" spans="1:151" x14ac:dyDescent="0.25">
      <c r="A12" s="348"/>
      <c r="B12" s="291">
        <v>7</v>
      </c>
      <c r="C12" s="291">
        <v>8</v>
      </c>
      <c r="D12" s="291">
        <v>9</v>
      </c>
      <c r="E12" s="291">
        <v>10</v>
      </c>
      <c r="F12" s="291">
        <v>11</v>
      </c>
      <c r="G12" s="291">
        <v>12</v>
      </c>
      <c r="H12" s="291">
        <v>1</v>
      </c>
      <c r="I12" s="291">
        <v>2</v>
      </c>
      <c r="J12" s="291">
        <v>3</v>
      </c>
      <c r="K12" s="291">
        <v>4</v>
      </c>
      <c r="L12" s="291">
        <v>5</v>
      </c>
      <c r="M12" s="291">
        <v>6</v>
      </c>
      <c r="N12" s="291">
        <v>7</v>
      </c>
      <c r="O12" s="291">
        <v>8</v>
      </c>
      <c r="P12" s="291">
        <v>9</v>
      </c>
      <c r="Q12" s="291">
        <v>10</v>
      </c>
      <c r="R12" s="291">
        <v>11</v>
      </c>
      <c r="S12" s="291">
        <v>12</v>
      </c>
      <c r="T12" s="291">
        <v>1</v>
      </c>
      <c r="U12" s="291">
        <v>2</v>
      </c>
      <c r="V12" s="291">
        <v>3</v>
      </c>
      <c r="W12" s="291">
        <v>4</v>
      </c>
      <c r="X12" s="291">
        <v>5</v>
      </c>
      <c r="Y12" s="291">
        <v>6</v>
      </c>
      <c r="Z12" s="291">
        <v>7</v>
      </c>
      <c r="AA12" s="291">
        <v>8</v>
      </c>
      <c r="AB12" s="291">
        <v>9</v>
      </c>
      <c r="AC12" s="291">
        <v>10</v>
      </c>
      <c r="AD12" s="291">
        <v>11</v>
      </c>
      <c r="AE12" s="291">
        <v>12</v>
      </c>
      <c r="AF12" s="291">
        <v>1</v>
      </c>
      <c r="AG12" s="291">
        <v>2</v>
      </c>
      <c r="AH12" s="291">
        <v>3</v>
      </c>
      <c r="AI12" s="291">
        <v>4</v>
      </c>
      <c r="AJ12" s="291">
        <v>5</v>
      </c>
      <c r="AK12" s="291">
        <v>6</v>
      </c>
      <c r="AL12" s="291">
        <v>7</v>
      </c>
      <c r="AM12" s="291">
        <v>8</v>
      </c>
      <c r="AN12" s="291">
        <v>9</v>
      </c>
      <c r="AO12" s="291">
        <v>10</v>
      </c>
      <c r="AP12" s="291">
        <v>11</v>
      </c>
      <c r="AQ12" s="291">
        <v>12</v>
      </c>
      <c r="AR12" s="291">
        <v>1</v>
      </c>
      <c r="AS12" s="291">
        <v>2</v>
      </c>
      <c r="AT12" s="291">
        <v>3</v>
      </c>
      <c r="AU12" s="291">
        <v>4</v>
      </c>
      <c r="AV12" s="291">
        <v>5</v>
      </c>
      <c r="AW12" s="291">
        <v>6</v>
      </c>
      <c r="AX12" s="291">
        <v>7</v>
      </c>
      <c r="AY12" s="291">
        <v>8</v>
      </c>
      <c r="AZ12" s="291">
        <v>9</v>
      </c>
      <c r="BA12" s="291">
        <v>10</v>
      </c>
      <c r="BB12" s="291">
        <v>11</v>
      </c>
      <c r="BC12" s="291">
        <v>12</v>
      </c>
      <c r="BD12" s="291">
        <v>1</v>
      </c>
      <c r="BE12" s="291">
        <v>2</v>
      </c>
      <c r="BF12" s="291">
        <v>3</v>
      </c>
      <c r="BG12" s="291">
        <v>4</v>
      </c>
      <c r="BH12" s="291">
        <v>5</v>
      </c>
      <c r="BI12" s="291">
        <v>6</v>
      </c>
      <c r="BJ12" s="291">
        <v>7</v>
      </c>
      <c r="BK12" s="291">
        <v>8</v>
      </c>
      <c r="BL12" s="291">
        <v>9</v>
      </c>
      <c r="BM12" s="291">
        <v>10</v>
      </c>
      <c r="BN12" s="291">
        <v>11</v>
      </c>
      <c r="BO12" s="291">
        <v>12</v>
      </c>
      <c r="BP12" s="291">
        <v>1</v>
      </c>
      <c r="BQ12" s="291">
        <v>2</v>
      </c>
      <c r="BR12" s="291">
        <v>3</v>
      </c>
      <c r="BS12" s="291">
        <v>4</v>
      </c>
      <c r="BT12" s="291">
        <v>5</v>
      </c>
      <c r="BU12" s="291">
        <v>6</v>
      </c>
      <c r="BV12" s="291">
        <v>7</v>
      </c>
      <c r="BW12" s="291">
        <v>8</v>
      </c>
      <c r="BX12" s="291">
        <v>9</v>
      </c>
      <c r="BY12" s="291">
        <v>10</v>
      </c>
      <c r="BZ12" s="291">
        <v>11</v>
      </c>
      <c r="CA12" s="291">
        <v>12</v>
      </c>
      <c r="CB12" s="291">
        <v>1</v>
      </c>
      <c r="CC12" s="291">
        <v>2</v>
      </c>
      <c r="CD12" s="291">
        <v>3</v>
      </c>
      <c r="CE12" s="291">
        <v>4</v>
      </c>
      <c r="CF12" s="291">
        <v>5</v>
      </c>
      <c r="CG12" s="291">
        <v>6</v>
      </c>
      <c r="CH12" s="291">
        <v>7</v>
      </c>
      <c r="CI12" s="291">
        <v>8</v>
      </c>
      <c r="CJ12" s="291">
        <v>9</v>
      </c>
      <c r="CK12" s="291">
        <v>10</v>
      </c>
      <c r="CL12" s="291">
        <v>11</v>
      </c>
      <c r="CM12" s="291">
        <v>12</v>
      </c>
      <c r="CN12" s="291">
        <v>1</v>
      </c>
      <c r="CO12" s="291">
        <v>2</v>
      </c>
      <c r="CP12" s="291">
        <v>3</v>
      </c>
      <c r="CQ12" s="291">
        <v>4</v>
      </c>
      <c r="CR12" s="291">
        <v>5</v>
      </c>
      <c r="CS12" s="291">
        <v>6</v>
      </c>
      <c r="CT12" s="291">
        <v>7</v>
      </c>
      <c r="CU12" s="291">
        <v>8</v>
      </c>
      <c r="CV12" s="291">
        <v>9</v>
      </c>
      <c r="CW12" s="291">
        <v>10</v>
      </c>
      <c r="CX12" s="291">
        <v>11</v>
      </c>
      <c r="CY12" s="291">
        <v>12</v>
      </c>
      <c r="CZ12" s="291">
        <v>1</v>
      </c>
      <c r="DA12" s="291">
        <v>2</v>
      </c>
      <c r="DB12" s="291">
        <v>3</v>
      </c>
      <c r="DC12" s="291">
        <v>4</v>
      </c>
      <c r="DD12" s="291">
        <v>5</v>
      </c>
      <c r="DE12" s="291">
        <v>6</v>
      </c>
      <c r="DF12" s="291">
        <v>7</v>
      </c>
      <c r="DG12" s="291">
        <v>8</v>
      </c>
      <c r="DH12" s="291">
        <v>9</v>
      </c>
      <c r="DI12" s="291">
        <v>10</v>
      </c>
      <c r="DJ12" s="291">
        <v>11</v>
      </c>
      <c r="DK12" s="291">
        <v>12</v>
      </c>
      <c r="DL12" s="291">
        <v>1</v>
      </c>
      <c r="DM12" s="291">
        <v>2</v>
      </c>
      <c r="DN12" s="291">
        <v>3</v>
      </c>
      <c r="DO12" s="291">
        <v>4</v>
      </c>
      <c r="DP12" s="291">
        <v>5</v>
      </c>
      <c r="DQ12" s="291">
        <v>6</v>
      </c>
      <c r="DR12" s="291">
        <v>7</v>
      </c>
      <c r="DS12" s="291">
        <v>8</v>
      </c>
      <c r="DT12" s="291">
        <v>9</v>
      </c>
      <c r="DU12" s="291">
        <v>10</v>
      </c>
      <c r="DV12" s="291">
        <v>11</v>
      </c>
      <c r="DW12" s="291">
        <v>12</v>
      </c>
      <c r="DX12" s="291">
        <v>1</v>
      </c>
      <c r="DY12" s="291">
        <v>2</v>
      </c>
      <c r="DZ12" s="291">
        <v>3</v>
      </c>
      <c r="EA12" s="291">
        <v>4</v>
      </c>
      <c r="EB12" s="291">
        <v>5</v>
      </c>
      <c r="EC12" s="291">
        <v>6</v>
      </c>
      <c r="ED12" s="291">
        <v>7</v>
      </c>
      <c r="EE12" s="291">
        <v>8</v>
      </c>
      <c r="EF12" s="291">
        <v>9</v>
      </c>
      <c r="EG12" s="291">
        <v>10</v>
      </c>
      <c r="EH12" s="291">
        <v>11</v>
      </c>
      <c r="EI12" s="291">
        <v>12</v>
      </c>
      <c r="EJ12" s="291">
        <v>1</v>
      </c>
      <c r="EK12" s="291">
        <v>2</v>
      </c>
      <c r="EL12" s="291">
        <v>3</v>
      </c>
      <c r="EM12" s="291">
        <v>4</v>
      </c>
      <c r="EN12" s="291">
        <v>5</v>
      </c>
      <c r="EO12" s="291">
        <v>6</v>
      </c>
      <c r="EP12" s="291">
        <v>7</v>
      </c>
      <c r="EQ12" s="291">
        <v>8</v>
      </c>
      <c r="ER12" s="291">
        <v>9</v>
      </c>
      <c r="ES12" s="291">
        <v>10</v>
      </c>
      <c r="ET12" s="291">
        <v>11</v>
      </c>
      <c r="EU12" s="291">
        <v>12</v>
      </c>
    </row>
    <row r="13" spans="1:151" ht="3.75" customHeight="1" x14ac:dyDescent="0.25">
      <c r="A13" s="17"/>
      <c r="B13" s="292" t="str">
        <f>RIGHT(B14,4)</f>
        <v>2011</v>
      </c>
      <c r="C13" s="292" t="str">
        <f t="shared" ref="C13:BN13" si="0">RIGHT(C14,4)</f>
        <v>2011</v>
      </c>
      <c r="D13" s="292" t="str">
        <f t="shared" si="0"/>
        <v>2011</v>
      </c>
      <c r="E13" s="292" t="str">
        <f t="shared" si="0"/>
        <v>2011</v>
      </c>
      <c r="F13" s="292" t="str">
        <f t="shared" si="0"/>
        <v>2011</v>
      </c>
      <c r="G13" s="292" t="str">
        <f t="shared" si="0"/>
        <v>2011</v>
      </c>
      <c r="H13" s="292" t="str">
        <f t="shared" si="0"/>
        <v>2012</v>
      </c>
      <c r="I13" s="292" t="str">
        <f t="shared" si="0"/>
        <v>2012</v>
      </c>
      <c r="J13" s="292" t="str">
        <f t="shared" si="0"/>
        <v>2012</v>
      </c>
      <c r="K13" s="292" t="str">
        <f t="shared" si="0"/>
        <v>2012</v>
      </c>
      <c r="L13" s="292" t="str">
        <f t="shared" si="0"/>
        <v>2012</v>
      </c>
      <c r="M13" s="292" t="str">
        <f t="shared" si="0"/>
        <v>2012</v>
      </c>
      <c r="N13" s="292" t="str">
        <f t="shared" si="0"/>
        <v>2012</v>
      </c>
      <c r="O13" s="292" t="str">
        <f t="shared" si="0"/>
        <v>2012</v>
      </c>
      <c r="P13" s="292" t="str">
        <f t="shared" si="0"/>
        <v>2012</v>
      </c>
      <c r="Q13" s="292" t="str">
        <f t="shared" si="0"/>
        <v>2012</v>
      </c>
      <c r="R13" s="292" t="str">
        <f t="shared" si="0"/>
        <v>2012</v>
      </c>
      <c r="S13" s="292" t="str">
        <f t="shared" si="0"/>
        <v>2012</v>
      </c>
      <c r="T13" s="292" t="str">
        <f t="shared" si="0"/>
        <v>2013</v>
      </c>
      <c r="U13" s="292" t="str">
        <f t="shared" si="0"/>
        <v>2013</v>
      </c>
      <c r="V13" s="292" t="str">
        <f t="shared" si="0"/>
        <v>2013</v>
      </c>
      <c r="W13" s="292" t="str">
        <f t="shared" si="0"/>
        <v>2013</v>
      </c>
      <c r="X13" s="292" t="str">
        <f t="shared" si="0"/>
        <v>2013</v>
      </c>
      <c r="Y13" s="292" t="str">
        <f t="shared" si="0"/>
        <v>2013</v>
      </c>
      <c r="Z13" s="292" t="str">
        <f t="shared" si="0"/>
        <v>2013</v>
      </c>
      <c r="AA13" s="292" t="str">
        <f t="shared" si="0"/>
        <v>2013</v>
      </c>
      <c r="AB13" s="292" t="str">
        <f t="shared" si="0"/>
        <v>2013</v>
      </c>
      <c r="AC13" s="292" t="str">
        <f t="shared" si="0"/>
        <v>2013</v>
      </c>
      <c r="AD13" s="292" t="str">
        <f t="shared" si="0"/>
        <v>2013</v>
      </c>
      <c r="AE13" s="292" t="str">
        <f t="shared" si="0"/>
        <v>2013</v>
      </c>
      <c r="AF13" s="292" t="str">
        <f t="shared" si="0"/>
        <v>2014</v>
      </c>
      <c r="AG13" s="292" t="str">
        <f t="shared" si="0"/>
        <v>2014</v>
      </c>
      <c r="AH13" s="292" t="str">
        <f t="shared" si="0"/>
        <v>2014</v>
      </c>
      <c r="AI13" s="292" t="str">
        <f t="shared" si="0"/>
        <v>2014</v>
      </c>
      <c r="AJ13" s="292" t="str">
        <f t="shared" si="0"/>
        <v>2014</v>
      </c>
      <c r="AK13" s="292" t="str">
        <f t="shared" si="0"/>
        <v>2014</v>
      </c>
      <c r="AL13" s="292" t="str">
        <f t="shared" si="0"/>
        <v>2014</v>
      </c>
      <c r="AM13" s="292" t="str">
        <f t="shared" si="0"/>
        <v>2014</v>
      </c>
      <c r="AN13" s="292" t="str">
        <f t="shared" si="0"/>
        <v>2014</v>
      </c>
      <c r="AO13" s="292" t="str">
        <f t="shared" si="0"/>
        <v>2014</v>
      </c>
      <c r="AP13" s="292" t="str">
        <f t="shared" si="0"/>
        <v>2014</v>
      </c>
      <c r="AQ13" s="292" t="str">
        <f t="shared" si="0"/>
        <v>2014</v>
      </c>
      <c r="AR13" s="292" t="str">
        <f t="shared" si="0"/>
        <v>2015</v>
      </c>
      <c r="AS13" s="292" t="str">
        <f t="shared" si="0"/>
        <v>2015</v>
      </c>
      <c r="AT13" s="292" t="str">
        <f t="shared" si="0"/>
        <v>2015</v>
      </c>
      <c r="AU13" s="292" t="str">
        <f t="shared" si="0"/>
        <v>2015</v>
      </c>
      <c r="AV13" s="292" t="str">
        <f t="shared" si="0"/>
        <v>2015</v>
      </c>
      <c r="AW13" s="292" t="str">
        <f t="shared" si="0"/>
        <v>2015</v>
      </c>
      <c r="AX13" s="292" t="str">
        <f t="shared" si="0"/>
        <v>2015</v>
      </c>
      <c r="AY13" s="292" t="str">
        <f t="shared" si="0"/>
        <v>2015</v>
      </c>
      <c r="AZ13" s="292" t="str">
        <f t="shared" si="0"/>
        <v>2015</v>
      </c>
      <c r="BA13" s="292" t="str">
        <f t="shared" si="0"/>
        <v>2015</v>
      </c>
      <c r="BB13" s="292" t="str">
        <f t="shared" si="0"/>
        <v>2015</v>
      </c>
      <c r="BC13" s="292" t="str">
        <f t="shared" si="0"/>
        <v>2015</v>
      </c>
      <c r="BD13" s="292" t="str">
        <f t="shared" si="0"/>
        <v>2016</v>
      </c>
      <c r="BE13" s="292" t="str">
        <f t="shared" si="0"/>
        <v>2016</v>
      </c>
      <c r="BF13" s="292" t="str">
        <f t="shared" si="0"/>
        <v>2016</v>
      </c>
      <c r="BG13" s="292" t="str">
        <f t="shared" si="0"/>
        <v>2016</v>
      </c>
      <c r="BH13" s="292" t="str">
        <f t="shared" si="0"/>
        <v>2016</v>
      </c>
      <c r="BI13" s="292" t="str">
        <f t="shared" si="0"/>
        <v>2016</v>
      </c>
      <c r="BJ13" s="292" t="str">
        <f t="shared" si="0"/>
        <v>2016</v>
      </c>
      <c r="BK13" s="292" t="str">
        <f t="shared" si="0"/>
        <v>2016</v>
      </c>
      <c r="BL13" s="292" t="str">
        <f t="shared" si="0"/>
        <v>2016</v>
      </c>
      <c r="BM13" s="292" t="str">
        <f t="shared" si="0"/>
        <v>2016</v>
      </c>
      <c r="BN13" s="292" t="str">
        <f t="shared" si="0"/>
        <v>2016</v>
      </c>
      <c r="BO13" s="292" t="str">
        <f t="shared" ref="BO13:DJ13" si="1">RIGHT(BO14,4)</f>
        <v>2016</v>
      </c>
      <c r="BP13" s="292" t="str">
        <f t="shared" si="1"/>
        <v>2017</v>
      </c>
      <c r="BQ13" s="292" t="str">
        <f t="shared" si="1"/>
        <v>2017</v>
      </c>
      <c r="BR13" s="292" t="str">
        <f t="shared" si="1"/>
        <v>2017</v>
      </c>
      <c r="BS13" s="292" t="str">
        <f t="shared" si="1"/>
        <v>2017</v>
      </c>
      <c r="BT13" s="292" t="str">
        <f t="shared" si="1"/>
        <v>2017</v>
      </c>
      <c r="BU13" s="292" t="str">
        <f t="shared" si="1"/>
        <v>2017</v>
      </c>
      <c r="BV13" s="292" t="str">
        <f t="shared" si="1"/>
        <v>2017</v>
      </c>
      <c r="BW13" s="292" t="str">
        <f t="shared" si="1"/>
        <v>2017</v>
      </c>
      <c r="BX13" s="292" t="str">
        <f t="shared" si="1"/>
        <v>2017</v>
      </c>
      <c r="BY13" s="292" t="str">
        <f t="shared" si="1"/>
        <v>2017</v>
      </c>
      <c r="BZ13" s="292" t="str">
        <f t="shared" si="1"/>
        <v>2017</v>
      </c>
      <c r="CA13" s="292" t="str">
        <f t="shared" si="1"/>
        <v>2017</v>
      </c>
      <c r="CB13" s="292" t="str">
        <f t="shared" si="1"/>
        <v>2018</v>
      </c>
      <c r="CC13" s="292" t="str">
        <f t="shared" si="1"/>
        <v>2018</v>
      </c>
      <c r="CD13" s="292" t="str">
        <f t="shared" si="1"/>
        <v>2018</v>
      </c>
      <c r="CE13" s="292" t="str">
        <f t="shared" si="1"/>
        <v>2018</v>
      </c>
      <c r="CF13" s="292" t="str">
        <f t="shared" si="1"/>
        <v>2018</v>
      </c>
      <c r="CG13" s="292" t="str">
        <f t="shared" si="1"/>
        <v>2018</v>
      </c>
      <c r="CH13" s="292" t="str">
        <f t="shared" si="1"/>
        <v>2018</v>
      </c>
      <c r="CI13" s="292" t="str">
        <f t="shared" si="1"/>
        <v>2018</v>
      </c>
      <c r="CJ13" s="292" t="str">
        <f t="shared" si="1"/>
        <v>2018</v>
      </c>
      <c r="CK13" s="292" t="str">
        <f t="shared" si="1"/>
        <v>2018</v>
      </c>
      <c r="CL13" s="292" t="str">
        <f t="shared" si="1"/>
        <v>2018</v>
      </c>
      <c r="CM13" s="292" t="str">
        <f t="shared" si="1"/>
        <v>2018</v>
      </c>
      <c r="CN13" s="292" t="str">
        <f t="shared" si="1"/>
        <v>2019</v>
      </c>
      <c r="CO13" s="292" t="str">
        <f t="shared" si="1"/>
        <v>2019</v>
      </c>
      <c r="CP13" s="292" t="str">
        <f t="shared" si="1"/>
        <v>2019</v>
      </c>
      <c r="CQ13" s="292" t="str">
        <f t="shared" si="1"/>
        <v>2019</v>
      </c>
      <c r="CR13" s="292" t="str">
        <f t="shared" si="1"/>
        <v>2019</v>
      </c>
      <c r="CS13" s="292" t="str">
        <f t="shared" si="1"/>
        <v>2019</v>
      </c>
      <c r="CT13" s="292" t="str">
        <f t="shared" si="1"/>
        <v>2019</v>
      </c>
      <c r="CU13" s="292" t="str">
        <f t="shared" si="1"/>
        <v>2019</v>
      </c>
      <c r="CV13" s="292" t="str">
        <f t="shared" si="1"/>
        <v>2019</v>
      </c>
      <c r="CW13" s="292" t="str">
        <f t="shared" si="1"/>
        <v>2019</v>
      </c>
      <c r="CX13" s="292" t="str">
        <f t="shared" si="1"/>
        <v>2019</v>
      </c>
      <c r="CY13" s="292" t="str">
        <f t="shared" si="1"/>
        <v>2019</v>
      </c>
      <c r="CZ13" s="292" t="str">
        <f t="shared" si="1"/>
        <v>2020</v>
      </c>
      <c r="DA13" s="292" t="str">
        <f t="shared" si="1"/>
        <v>2020</v>
      </c>
      <c r="DB13" s="292" t="str">
        <f t="shared" si="1"/>
        <v>2020</v>
      </c>
      <c r="DC13" s="292" t="str">
        <f t="shared" si="1"/>
        <v>2020</v>
      </c>
      <c r="DD13" s="292" t="str">
        <f t="shared" si="1"/>
        <v>2020</v>
      </c>
      <c r="DE13" s="292" t="str">
        <f t="shared" si="1"/>
        <v>2020</v>
      </c>
      <c r="DF13" s="292" t="str">
        <f t="shared" si="1"/>
        <v>2020</v>
      </c>
      <c r="DG13" s="292" t="str">
        <f t="shared" si="1"/>
        <v>2020</v>
      </c>
      <c r="DH13" s="292" t="str">
        <f t="shared" si="1"/>
        <v>2020</v>
      </c>
      <c r="DI13" s="292" t="str">
        <f t="shared" si="1"/>
        <v>2020</v>
      </c>
      <c r="DJ13" s="292" t="str">
        <f t="shared" si="1"/>
        <v>2020</v>
      </c>
      <c r="DK13" s="292" t="str">
        <f>RIGHT(DK14,4)</f>
        <v>2020</v>
      </c>
      <c r="DL13" s="292" t="str">
        <f t="shared" ref="DL13:EU13" si="2">RIGHT(DL14,4)</f>
        <v>2021</v>
      </c>
      <c r="DM13" s="292" t="str">
        <f t="shared" si="2"/>
        <v>2021</v>
      </c>
      <c r="DN13" s="292" t="str">
        <f t="shared" si="2"/>
        <v>2021</v>
      </c>
      <c r="DO13" s="292" t="str">
        <f t="shared" si="2"/>
        <v>2021</v>
      </c>
      <c r="DP13" s="292" t="str">
        <f t="shared" si="2"/>
        <v>2021</v>
      </c>
      <c r="DQ13" s="292" t="str">
        <f t="shared" si="2"/>
        <v>2021</v>
      </c>
      <c r="DR13" s="292" t="str">
        <f t="shared" si="2"/>
        <v>2021</v>
      </c>
      <c r="DS13" s="292" t="str">
        <f t="shared" si="2"/>
        <v>2021</v>
      </c>
      <c r="DT13" s="292" t="str">
        <f t="shared" si="2"/>
        <v>2021</v>
      </c>
      <c r="DU13" s="292" t="str">
        <f t="shared" si="2"/>
        <v>2021</v>
      </c>
      <c r="DV13" s="292" t="str">
        <f t="shared" si="2"/>
        <v>2021</v>
      </c>
      <c r="DW13" s="292" t="str">
        <f t="shared" si="2"/>
        <v>2021</v>
      </c>
      <c r="DX13" s="292" t="str">
        <f t="shared" si="2"/>
        <v>2022</v>
      </c>
      <c r="DY13" s="292" t="str">
        <f t="shared" si="2"/>
        <v>2022</v>
      </c>
      <c r="DZ13" s="292" t="str">
        <f t="shared" si="2"/>
        <v>2022</v>
      </c>
      <c r="EA13" s="292" t="str">
        <f t="shared" si="2"/>
        <v>2022</v>
      </c>
      <c r="EB13" s="292" t="str">
        <f t="shared" si="2"/>
        <v>2022</v>
      </c>
      <c r="EC13" s="292" t="str">
        <f t="shared" si="2"/>
        <v>2022</v>
      </c>
      <c r="ED13" s="292" t="str">
        <f t="shared" si="2"/>
        <v>2022</v>
      </c>
      <c r="EE13" s="292" t="str">
        <f t="shared" si="2"/>
        <v>2022</v>
      </c>
      <c r="EF13" s="292" t="str">
        <f t="shared" si="2"/>
        <v>2022</v>
      </c>
      <c r="EG13" s="292" t="str">
        <f t="shared" si="2"/>
        <v>2022</v>
      </c>
      <c r="EH13" s="292" t="str">
        <f t="shared" si="2"/>
        <v>2022</v>
      </c>
      <c r="EI13" s="292" t="str">
        <f t="shared" si="2"/>
        <v>2022</v>
      </c>
      <c r="EJ13" s="292" t="str">
        <f t="shared" si="2"/>
        <v>2023</v>
      </c>
      <c r="EK13" s="292" t="str">
        <f>RIGHT(EK14,4)</f>
        <v>2023</v>
      </c>
      <c r="EL13" s="292" t="str">
        <f t="shared" si="2"/>
        <v>2023</v>
      </c>
      <c r="EM13" s="292" t="str">
        <f t="shared" si="2"/>
        <v>2023</v>
      </c>
      <c r="EN13" s="292" t="str">
        <f t="shared" si="2"/>
        <v>2023</v>
      </c>
      <c r="EO13" s="292" t="str">
        <f t="shared" si="2"/>
        <v>2023</v>
      </c>
      <c r="EP13" s="292" t="str">
        <f t="shared" si="2"/>
        <v>2023</v>
      </c>
      <c r="EQ13" s="292" t="str">
        <f t="shared" si="2"/>
        <v>2023</v>
      </c>
      <c r="ER13" s="292" t="str">
        <f t="shared" si="2"/>
        <v>2023</v>
      </c>
      <c r="ES13" s="292" t="str">
        <f t="shared" si="2"/>
        <v>2023</v>
      </c>
      <c r="ET13" s="292" t="str">
        <f t="shared" si="2"/>
        <v>2023</v>
      </c>
      <c r="EU13" s="292" t="str">
        <f t="shared" si="2"/>
        <v>2023</v>
      </c>
    </row>
    <row r="14" spans="1:151" s="332" customFormat="1" ht="18.600000000000001" customHeight="1" x14ac:dyDescent="0.25">
      <c r="A14" s="330"/>
      <c r="B14" s="331" t="s">
        <v>97</v>
      </c>
      <c r="C14" s="331" t="s">
        <v>98</v>
      </c>
      <c r="D14" s="331" t="s">
        <v>99</v>
      </c>
      <c r="E14" s="331" t="s">
        <v>100</v>
      </c>
      <c r="F14" s="331" t="s">
        <v>101</v>
      </c>
      <c r="G14" s="331" t="s">
        <v>102</v>
      </c>
      <c r="H14" s="331" t="s">
        <v>103</v>
      </c>
      <c r="I14" s="331" t="s">
        <v>104</v>
      </c>
      <c r="J14" s="331" t="s">
        <v>105</v>
      </c>
      <c r="K14" s="331" t="s">
        <v>106</v>
      </c>
      <c r="L14" s="331" t="s">
        <v>107</v>
      </c>
      <c r="M14" s="331" t="s">
        <v>108</v>
      </c>
      <c r="N14" s="331" t="s">
        <v>109</v>
      </c>
      <c r="O14" s="331" t="s">
        <v>110</v>
      </c>
      <c r="P14" s="331" t="s">
        <v>111</v>
      </c>
      <c r="Q14" s="331" t="s">
        <v>112</v>
      </c>
      <c r="R14" s="331" t="s">
        <v>113</v>
      </c>
      <c r="S14" s="331" t="s">
        <v>114</v>
      </c>
      <c r="T14" s="331" t="s">
        <v>115</v>
      </c>
      <c r="U14" s="331" t="s">
        <v>116</v>
      </c>
      <c r="V14" s="331" t="s">
        <v>117</v>
      </c>
      <c r="W14" s="331" t="s">
        <v>118</v>
      </c>
      <c r="X14" s="331" t="s">
        <v>119</v>
      </c>
      <c r="Y14" s="331" t="s">
        <v>120</v>
      </c>
      <c r="Z14" s="331" t="s">
        <v>121</v>
      </c>
      <c r="AA14" s="331" t="s">
        <v>122</v>
      </c>
      <c r="AB14" s="331" t="s">
        <v>123</v>
      </c>
      <c r="AC14" s="331" t="s">
        <v>124</v>
      </c>
      <c r="AD14" s="331" t="s">
        <v>125</v>
      </c>
      <c r="AE14" s="331" t="s">
        <v>126</v>
      </c>
      <c r="AF14" s="331" t="s">
        <v>127</v>
      </c>
      <c r="AG14" s="331" t="s">
        <v>128</v>
      </c>
      <c r="AH14" s="331" t="s">
        <v>129</v>
      </c>
      <c r="AI14" s="331" t="s">
        <v>130</v>
      </c>
      <c r="AJ14" s="331" t="s">
        <v>131</v>
      </c>
      <c r="AK14" s="331" t="s">
        <v>132</v>
      </c>
      <c r="AL14" s="331" t="s">
        <v>133</v>
      </c>
      <c r="AM14" s="331" t="s">
        <v>134</v>
      </c>
      <c r="AN14" s="331" t="s">
        <v>135</v>
      </c>
      <c r="AO14" s="331" t="s">
        <v>136</v>
      </c>
      <c r="AP14" s="331" t="s">
        <v>137</v>
      </c>
      <c r="AQ14" s="331" t="s">
        <v>138</v>
      </c>
      <c r="AR14" s="331" t="s">
        <v>139</v>
      </c>
      <c r="AS14" s="331" t="s">
        <v>140</v>
      </c>
      <c r="AT14" s="331" t="s">
        <v>141</v>
      </c>
      <c r="AU14" s="331" t="s">
        <v>142</v>
      </c>
      <c r="AV14" s="331" t="s">
        <v>143</v>
      </c>
      <c r="AW14" s="331" t="s">
        <v>144</v>
      </c>
      <c r="AX14" s="331" t="s">
        <v>156</v>
      </c>
      <c r="AY14" s="331" t="s">
        <v>157</v>
      </c>
      <c r="AZ14" s="331" t="s">
        <v>158</v>
      </c>
      <c r="BA14" s="331" t="s">
        <v>159</v>
      </c>
      <c r="BB14" s="331" t="s">
        <v>160</v>
      </c>
      <c r="BC14" s="331" t="s">
        <v>161</v>
      </c>
      <c r="BD14" s="331" t="s">
        <v>162</v>
      </c>
      <c r="BE14" s="331" t="s">
        <v>163</v>
      </c>
      <c r="BF14" s="331" t="s">
        <v>164</v>
      </c>
      <c r="BG14" s="331" t="s">
        <v>165</v>
      </c>
      <c r="BH14" s="331" t="s">
        <v>166</v>
      </c>
      <c r="BI14" s="331" t="s">
        <v>167</v>
      </c>
      <c r="BJ14" s="331" t="s">
        <v>170</v>
      </c>
      <c r="BK14" s="331" t="s">
        <v>171</v>
      </c>
      <c r="BL14" s="331" t="s">
        <v>172</v>
      </c>
      <c r="BM14" s="331" t="s">
        <v>173</v>
      </c>
      <c r="BN14" s="331" t="s">
        <v>174</v>
      </c>
      <c r="BO14" s="331" t="s">
        <v>175</v>
      </c>
      <c r="BP14" s="331" t="s">
        <v>176</v>
      </c>
      <c r="BQ14" s="331" t="s">
        <v>177</v>
      </c>
      <c r="BR14" s="331" t="s">
        <v>178</v>
      </c>
      <c r="BS14" s="331" t="s">
        <v>179</v>
      </c>
      <c r="BT14" s="331" t="s">
        <v>180</v>
      </c>
      <c r="BU14" s="331" t="s">
        <v>181</v>
      </c>
      <c r="BV14" s="331" t="s">
        <v>188</v>
      </c>
      <c r="BW14" s="331" t="s">
        <v>189</v>
      </c>
      <c r="BX14" s="331" t="s">
        <v>190</v>
      </c>
      <c r="BY14" s="331" t="s">
        <v>191</v>
      </c>
      <c r="BZ14" s="331" t="s">
        <v>192</v>
      </c>
      <c r="CA14" s="331" t="s">
        <v>193</v>
      </c>
      <c r="CB14" s="331" t="s">
        <v>194</v>
      </c>
      <c r="CC14" s="331" t="s">
        <v>195</v>
      </c>
      <c r="CD14" s="331" t="s">
        <v>196</v>
      </c>
      <c r="CE14" s="331" t="s">
        <v>197</v>
      </c>
      <c r="CF14" s="331" t="s">
        <v>198</v>
      </c>
      <c r="CG14" s="331" t="s">
        <v>199</v>
      </c>
      <c r="CH14" s="331" t="s">
        <v>200</v>
      </c>
      <c r="CI14" s="331" t="s">
        <v>201</v>
      </c>
      <c r="CJ14" s="331" t="s">
        <v>202</v>
      </c>
      <c r="CK14" s="331" t="s">
        <v>203</v>
      </c>
      <c r="CL14" s="331" t="s">
        <v>204</v>
      </c>
      <c r="CM14" s="331" t="s">
        <v>205</v>
      </c>
      <c r="CN14" s="331" t="s">
        <v>206</v>
      </c>
      <c r="CO14" s="331" t="s">
        <v>207</v>
      </c>
      <c r="CP14" s="331" t="s">
        <v>208</v>
      </c>
      <c r="CQ14" s="331" t="s">
        <v>209</v>
      </c>
      <c r="CR14" s="331" t="s">
        <v>210</v>
      </c>
      <c r="CS14" s="331" t="s">
        <v>211</v>
      </c>
      <c r="CT14" s="331" t="s">
        <v>505</v>
      </c>
      <c r="CU14" s="331" t="s">
        <v>506</v>
      </c>
      <c r="CV14" s="331" t="s">
        <v>507</v>
      </c>
      <c r="CW14" s="331" t="s">
        <v>508</v>
      </c>
      <c r="CX14" s="331" t="s">
        <v>509</v>
      </c>
      <c r="CY14" s="331" t="s">
        <v>510</v>
      </c>
      <c r="CZ14" s="331" t="s">
        <v>511</v>
      </c>
      <c r="DA14" s="331" t="s">
        <v>512</v>
      </c>
      <c r="DB14" s="331" t="s">
        <v>513</v>
      </c>
      <c r="DC14" s="331" t="s">
        <v>514</v>
      </c>
      <c r="DD14" s="331" t="s">
        <v>515</v>
      </c>
      <c r="DE14" s="331" t="s">
        <v>516</v>
      </c>
      <c r="DF14" s="331" t="s">
        <v>523</v>
      </c>
      <c r="DG14" s="331" t="s">
        <v>524</v>
      </c>
      <c r="DH14" s="331" t="s">
        <v>525</v>
      </c>
      <c r="DI14" s="331" t="s">
        <v>526</v>
      </c>
      <c r="DJ14" s="331" t="s">
        <v>527</v>
      </c>
      <c r="DK14" s="331" t="s">
        <v>528</v>
      </c>
      <c r="DL14" s="331" t="s">
        <v>529</v>
      </c>
      <c r="DM14" s="331" t="s">
        <v>530</v>
      </c>
      <c r="DN14" s="331" t="s">
        <v>531</v>
      </c>
      <c r="DO14" s="331" t="s">
        <v>532</v>
      </c>
      <c r="DP14" s="331" t="s">
        <v>533</v>
      </c>
      <c r="DQ14" s="331" t="s">
        <v>534</v>
      </c>
      <c r="DR14" s="331" t="s">
        <v>535</v>
      </c>
      <c r="DS14" s="331" t="s">
        <v>536</v>
      </c>
      <c r="DT14" s="331" t="s">
        <v>537</v>
      </c>
      <c r="DU14" s="331" t="s">
        <v>546</v>
      </c>
      <c r="DV14" s="331" t="s">
        <v>547</v>
      </c>
      <c r="DW14" s="331" t="s">
        <v>548</v>
      </c>
      <c r="DX14" s="331" t="s">
        <v>549</v>
      </c>
      <c r="DY14" s="331" t="s">
        <v>550</v>
      </c>
      <c r="DZ14" s="331" t="s">
        <v>551</v>
      </c>
      <c r="EA14" s="331" t="s">
        <v>552</v>
      </c>
      <c r="EB14" s="331" t="s">
        <v>553</v>
      </c>
      <c r="EC14" s="331" t="s">
        <v>554</v>
      </c>
      <c r="ED14" s="331" t="s">
        <v>555</v>
      </c>
      <c r="EE14" s="331" t="s">
        <v>556</v>
      </c>
      <c r="EF14" s="331" t="s">
        <v>557</v>
      </c>
      <c r="EG14" s="331" t="s">
        <v>561</v>
      </c>
      <c r="EH14" s="331" t="s">
        <v>562</v>
      </c>
      <c r="EI14" s="331" t="s">
        <v>563</v>
      </c>
      <c r="EJ14" s="331" t="s">
        <v>564</v>
      </c>
      <c r="EK14" s="331" t="s">
        <v>565</v>
      </c>
      <c r="EL14" s="331" t="s">
        <v>566</v>
      </c>
      <c r="EM14" s="331" t="s">
        <v>581</v>
      </c>
      <c r="EN14" s="331" t="s">
        <v>582</v>
      </c>
      <c r="EO14" s="331" t="s">
        <v>583</v>
      </c>
      <c r="EP14" s="331" t="s">
        <v>595</v>
      </c>
      <c r="EQ14" s="331" t="s">
        <v>596</v>
      </c>
      <c r="ER14" s="331" t="s">
        <v>597</v>
      </c>
      <c r="ES14" s="331" t="s">
        <v>598</v>
      </c>
      <c r="ET14" s="331" t="s">
        <v>599</v>
      </c>
      <c r="EU14" s="331" t="s">
        <v>600</v>
      </c>
    </row>
    <row r="15" spans="1:151" ht="17.25" customHeight="1" x14ac:dyDescent="0.25">
      <c r="A15" s="18" t="s">
        <v>88</v>
      </c>
      <c r="B15" s="19">
        <v>39.792845769403669</v>
      </c>
      <c r="C15" s="19">
        <v>39.791964919182405</v>
      </c>
      <c r="D15" s="19">
        <v>39.939354361864908</v>
      </c>
      <c r="E15" s="19">
        <v>40.509499669136865</v>
      </c>
      <c r="F15" s="19">
        <v>40.345825591512181</v>
      </c>
      <c r="G15" s="19">
        <v>40.304354078429306</v>
      </c>
      <c r="H15" s="52">
        <v>39.7299582385847</v>
      </c>
      <c r="I15" s="52">
        <v>38.656982034511906</v>
      </c>
      <c r="J15" s="52">
        <v>37.896881027200266</v>
      </c>
      <c r="K15" s="52">
        <v>37.752648038251898</v>
      </c>
      <c r="L15" s="52">
        <v>37.876210477307062</v>
      </c>
      <c r="M15" s="52">
        <v>39.202333588468179</v>
      </c>
      <c r="N15" s="19">
        <v>39.192973021334794</v>
      </c>
      <c r="O15" s="19">
        <v>39.377478651297665</v>
      </c>
      <c r="P15" s="19">
        <v>39.746033363124582</v>
      </c>
      <c r="Q15" s="19">
        <v>39.8335186001352</v>
      </c>
      <c r="R15" s="19">
        <v>39.814745706222809</v>
      </c>
      <c r="S15" s="19">
        <v>39.728797145580444</v>
      </c>
      <c r="T15" s="52">
        <v>39.745985697904182</v>
      </c>
      <c r="U15" s="52">
        <v>37.630406110765222</v>
      </c>
      <c r="V15" s="52">
        <v>37.4273100436452</v>
      </c>
      <c r="W15" s="52">
        <v>38.023671076149327</v>
      </c>
      <c r="X15" s="52">
        <v>38.327465725336324</v>
      </c>
      <c r="Y15" s="52">
        <v>39.167440695621075</v>
      </c>
      <c r="Z15" s="19">
        <v>38.554524657681057</v>
      </c>
      <c r="AA15" s="19">
        <v>39.122719611033538</v>
      </c>
      <c r="AB15" s="19">
        <v>39.502815134234496</v>
      </c>
      <c r="AC15" s="19">
        <v>39.942668966702918</v>
      </c>
      <c r="AD15" s="19">
        <v>39.996429360599421</v>
      </c>
      <c r="AE15" s="19">
        <v>39.914341212897078</v>
      </c>
      <c r="AF15" s="19">
        <v>37.64805686958897</v>
      </c>
      <c r="AG15" s="19">
        <v>37.587780197756665</v>
      </c>
      <c r="AH15" s="19">
        <v>38.470348119933043</v>
      </c>
      <c r="AI15" s="19">
        <v>38.59057116458365</v>
      </c>
      <c r="AJ15" s="19">
        <v>38.80153049389574</v>
      </c>
      <c r="AK15" s="19">
        <v>38.923072023652296</v>
      </c>
      <c r="AL15" s="19">
        <v>39.294914469007189</v>
      </c>
      <c r="AM15" s="19">
        <v>39.033431233837163</v>
      </c>
      <c r="AN15" s="19">
        <v>38.611259578795718</v>
      </c>
      <c r="AO15" s="19">
        <v>39.147643099495632</v>
      </c>
      <c r="AP15" s="19">
        <v>39.569153310312153</v>
      </c>
      <c r="AQ15" s="19">
        <v>39.802915531948969</v>
      </c>
      <c r="AR15" s="19">
        <v>39.395345922694048</v>
      </c>
      <c r="AS15" s="19">
        <v>37.872265296651939</v>
      </c>
      <c r="AT15" s="19">
        <v>38.116909839851793</v>
      </c>
      <c r="AU15" s="19">
        <v>37.406430792747372</v>
      </c>
      <c r="AV15" s="19">
        <v>37.21593625696962</v>
      </c>
      <c r="AW15" s="19">
        <v>38.46655065367824</v>
      </c>
      <c r="AX15" s="19">
        <v>38.126585787530217</v>
      </c>
      <c r="AY15" s="19">
        <v>39.16701292174055</v>
      </c>
      <c r="AZ15" s="19">
        <v>38.928770032186179</v>
      </c>
      <c r="BA15" s="19">
        <v>39.337679848972442</v>
      </c>
      <c r="BB15" s="19">
        <v>39.540955383226752</v>
      </c>
      <c r="BC15" s="19">
        <v>39.426088458090476</v>
      </c>
      <c r="BD15" s="19">
        <v>38.1974627575661</v>
      </c>
      <c r="BE15" s="19">
        <v>37.497919996960739</v>
      </c>
      <c r="BF15" s="19">
        <v>36.978512260038954</v>
      </c>
      <c r="BG15" s="19">
        <v>37.536101773255879</v>
      </c>
      <c r="BH15" s="19">
        <v>37.780388764786174</v>
      </c>
      <c r="BI15" s="19">
        <v>38.034776915423961</v>
      </c>
      <c r="BJ15" s="19">
        <v>38.550756861811195</v>
      </c>
      <c r="BK15" s="19">
        <v>39.048982162497012</v>
      </c>
      <c r="BL15" s="19">
        <v>38.991215614638534</v>
      </c>
      <c r="BM15" s="19">
        <v>38.737495202533069</v>
      </c>
      <c r="BN15" s="19">
        <v>39.57729740496557</v>
      </c>
      <c r="BO15" s="19">
        <v>39.104224178950346</v>
      </c>
      <c r="BP15" s="19">
        <v>37.477154172118595</v>
      </c>
      <c r="BQ15" s="19">
        <v>37.85272006135132</v>
      </c>
      <c r="BR15" s="19">
        <v>37.849497514308318</v>
      </c>
      <c r="BS15" s="19">
        <v>38.102035524178561</v>
      </c>
      <c r="BT15" s="19">
        <v>38.441551078626155</v>
      </c>
      <c r="BU15" s="19">
        <v>38.62988624330216</v>
      </c>
      <c r="BV15" s="19">
        <v>38.864820303431898</v>
      </c>
      <c r="BW15" s="19">
        <v>39.177839547949496</v>
      </c>
      <c r="BX15" s="19">
        <v>39.154350299133029</v>
      </c>
      <c r="BY15" s="19">
        <v>39.319404815523953</v>
      </c>
      <c r="BZ15" s="19">
        <v>39.178804456738433</v>
      </c>
      <c r="CA15" s="19">
        <v>39.202387828636773</v>
      </c>
      <c r="CB15" s="19">
        <v>38.996032564342705</v>
      </c>
      <c r="CC15" s="19">
        <v>38.30594783969071</v>
      </c>
      <c r="CD15" s="19">
        <v>38.459204631424967</v>
      </c>
      <c r="CE15" s="19">
        <v>38.247504962018667</v>
      </c>
      <c r="CF15" s="19">
        <v>38.23339251199225</v>
      </c>
      <c r="CG15" s="19">
        <v>38.34018650932132</v>
      </c>
      <c r="CH15" s="19">
        <v>38.997566289701702</v>
      </c>
      <c r="CI15" s="19">
        <v>39.37371599514664</v>
      </c>
      <c r="CJ15" s="19">
        <v>38.740736472232065</v>
      </c>
      <c r="CK15" s="19">
        <v>38.679650982856309</v>
      </c>
      <c r="CL15" s="19">
        <v>38.857889683710837</v>
      </c>
      <c r="CM15" s="19">
        <v>38.680314552374483</v>
      </c>
      <c r="CN15" s="19">
        <v>38.29686361145491</v>
      </c>
      <c r="CO15" s="19">
        <v>38.388467528405954</v>
      </c>
      <c r="CP15" s="19">
        <v>37.438546871142783</v>
      </c>
      <c r="CQ15" s="19">
        <v>38.570702536336789</v>
      </c>
      <c r="CR15" s="19">
        <v>38.60807418891816</v>
      </c>
      <c r="CS15" s="19">
        <v>38.467628177225293</v>
      </c>
      <c r="CT15" s="19">
        <v>38.44167642329672</v>
      </c>
      <c r="CU15" s="19">
        <v>37.792571163761529</v>
      </c>
      <c r="CV15" s="19">
        <v>38.132543109217316</v>
      </c>
      <c r="CW15" s="19">
        <v>38.535054685034673</v>
      </c>
      <c r="CX15" s="19">
        <v>38.75091964670397</v>
      </c>
      <c r="CY15" s="19">
        <v>38.287674634227464</v>
      </c>
      <c r="CZ15" s="19">
        <v>38.627262380491935</v>
      </c>
      <c r="DA15" s="19">
        <v>38.363650473916053</v>
      </c>
      <c r="DB15" s="19">
        <v>38.751390831873323</v>
      </c>
      <c r="DC15" s="19">
        <v>38.090926500368035</v>
      </c>
      <c r="DD15" s="19">
        <v>38.107585850882522</v>
      </c>
      <c r="DE15" s="19">
        <v>37.847829346128862</v>
      </c>
      <c r="DF15" s="19">
        <v>38.102693411362296</v>
      </c>
      <c r="DG15" s="19">
        <v>38.529480607168352</v>
      </c>
      <c r="DH15" s="19">
        <v>38.663775917192993</v>
      </c>
      <c r="DI15" s="19">
        <v>38.348648228104572</v>
      </c>
      <c r="DJ15" s="19">
        <v>38.283784157365268</v>
      </c>
      <c r="DK15" s="19">
        <v>38.460423933510448</v>
      </c>
      <c r="DL15" s="19">
        <v>38.692080765208757</v>
      </c>
      <c r="DM15" s="19">
        <v>38.795123595452822</v>
      </c>
      <c r="DN15" s="19">
        <v>38.681129191125621</v>
      </c>
      <c r="DO15" s="19">
        <v>38.608619229683086</v>
      </c>
      <c r="DP15" s="19">
        <v>38.771195036864079</v>
      </c>
      <c r="DQ15" s="19">
        <v>38.663466413598726</v>
      </c>
      <c r="DR15" s="19">
        <v>38.300371611404614</v>
      </c>
      <c r="DS15" s="19">
        <v>38.173276438877046</v>
      </c>
      <c r="DT15" s="19">
        <v>37.59901621727569</v>
      </c>
      <c r="DU15" s="19">
        <v>38.075093852835018</v>
      </c>
      <c r="DV15" s="19">
        <v>40.498767133585787</v>
      </c>
      <c r="DW15" s="19">
        <v>39.174003680640055</v>
      </c>
      <c r="DX15" s="19">
        <v>39.180114587459897</v>
      </c>
      <c r="DY15" s="19">
        <v>40.475379517526001</v>
      </c>
      <c r="DZ15" s="19">
        <v>40.519504954896597</v>
      </c>
      <c r="EA15" s="19">
        <v>40.741418550184598</v>
      </c>
      <c r="EB15" s="19">
        <v>41.219911662471098</v>
      </c>
      <c r="EC15" s="19">
        <v>41.477456123202799</v>
      </c>
      <c r="ED15" s="19">
        <v>40.8672429139367</v>
      </c>
      <c r="EE15" s="19">
        <v>41.541418135830597</v>
      </c>
      <c r="EF15" s="19">
        <v>41.291425314255001</v>
      </c>
      <c r="EG15" s="19">
        <v>41.2</v>
      </c>
      <c r="EH15" s="19">
        <v>41.2</v>
      </c>
      <c r="EI15" s="19">
        <v>39.1</v>
      </c>
      <c r="EJ15" s="19">
        <v>38.817482278262403</v>
      </c>
      <c r="EK15" s="19">
        <v>38.6903567262585</v>
      </c>
      <c r="EL15" s="19">
        <v>38.518085572996497</v>
      </c>
      <c r="EM15" s="19">
        <v>38.103894727955499</v>
      </c>
      <c r="EN15" s="19">
        <v>38.115457194133697</v>
      </c>
      <c r="EO15" s="19">
        <v>38.637324638251698</v>
      </c>
      <c r="EP15" s="19">
        <v>39.377399061523299</v>
      </c>
      <c r="EQ15" s="19">
        <v>39.917008013363102</v>
      </c>
      <c r="ER15" s="19">
        <v>39.855153134449999</v>
      </c>
      <c r="ES15" s="19">
        <v>40.387492762446499</v>
      </c>
      <c r="ET15" s="19">
        <v>39.092609623685</v>
      </c>
      <c r="EU15" s="19">
        <v>38.436800910408898</v>
      </c>
    </row>
    <row r="16" spans="1:151" ht="38.25" customHeight="1" x14ac:dyDescent="0.25">
      <c r="A16" s="20" t="s">
        <v>538</v>
      </c>
      <c r="B16" s="19">
        <v>37.880895491095067</v>
      </c>
      <c r="C16" s="19">
        <v>37.687550814682417</v>
      </c>
      <c r="D16" s="19">
        <v>37.700893950466352</v>
      </c>
      <c r="E16" s="19">
        <v>37.996395806448632</v>
      </c>
      <c r="F16" s="19">
        <v>38.09784664734299</v>
      </c>
      <c r="G16" s="19">
        <v>38.258018032853528</v>
      </c>
      <c r="H16" s="52">
        <v>38.160096285067198</v>
      </c>
      <c r="I16" s="52">
        <v>38.254559402274936</v>
      </c>
      <c r="J16" s="52">
        <v>37.99286006060904</v>
      </c>
      <c r="K16" s="52">
        <v>37.391544268082576</v>
      </c>
      <c r="L16" s="52">
        <v>37.744394492858525</v>
      </c>
      <c r="M16" s="52">
        <v>37.809984276080641</v>
      </c>
      <c r="N16" s="19">
        <v>37.353403084397726</v>
      </c>
      <c r="O16" s="19">
        <v>37.785342112526564</v>
      </c>
      <c r="P16" s="19">
        <v>38.124478034585437</v>
      </c>
      <c r="Q16" s="19">
        <v>38.010885988947166</v>
      </c>
      <c r="R16" s="19">
        <v>38.155299305342247</v>
      </c>
      <c r="S16" s="19">
        <v>38.446103457292594</v>
      </c>
      <c r="T16" s="52">
        <v>37.841786960129731</v>
      </c>
      <c r="U16" s="52">
        <v>37.588640672445436</v>
      </c>
      <c r="V16" s="52">
        <v>37.624513116599545</v>
      </c>
      <c r="W16" s="52">
        <v>37.612280949315362</v>
      </c>
      <c r="X16" s="52">
        <v>37.353858305239918</v>
      </c>
      <c r="Y16" s="52">
        <v>37.941784425036509</v>
      </c>
      <c r="Z16" s="19">
        <v>37.103234630858353</v>
      </c>
      <c r="AA16" s="19">
        <v>37.265114231876517</v>
      </c>
      <c r="AB16" s="19">
        <v>37.645807443025866</v>
      </c>
      <c r="AC16" s="19">
        <v>38.05029527021162</v>
      </c>
      <c r="AD16" s="19">
        <v>38.212415333072165</v>
      </c>
      <c r="AE16" s="19">
        <v>38.608501048070003</v>
      </c>
      <c r="AF16" s="19">
        <v>36.711630603346158</v>
      </c>
      <c r="AG16" s="19">
        <v>35.609053836990711</v>
      </c>
      <c r="AH16" s="19">
        <v>36.234979152520822</v>
      </c>
      <c r="AI16" s="19">
        <v>36.102730354959967</v>
      </c>
      <c r="AJ16" s="19">
        <v>36.406340139566154</v>
      </c>
      <c r="AK16" s="19">
        <v>36.974699364243563</v>
      </c>
      <c r="AL16" s="19">
        <v>36.988691099388362</v>
      </c>
      <c r="AM16" s="19">
        <v>37.03029837729742</v>
      </c>
      <c r="AN16" s="19">
        <v>37.683962474889142</v>
      </c>
      <c r="AO16" s="19">
        <v>37.572873038402143</v>
      </c>
      <c r="AP16" s="19">
        <v>37.654812369563317</v>
      </c>
      <c r="AQ16" s="19">
        <v>37.719691988076242</v>
      </c>
      <c r="AR16" s="19">
        <v>37.980874108792108</v>
      </c>
      <c r="AS16" s="19">
        <v>37.696467754404679</v>
      </c>
      <c r="AT16" s="19">
        <v>37.451625763833469</v>
      </c>
      <c r="AU16" s="19">
        <v>35.921072553744672</v>
      </c>
      <c r="AV16" s="19">
        <v>36.899140482133646</v>
      </c>
      <c r="AW16" s="19">
        <v>37.085577153234432</v>
      </c>
      <c r="AX16" s="19">
        <v>34.646297464937639</v>
      </c>
      <c r="AY16" s="19">
        <v>36.405296525233872</v>
      </c>
      <c r="AZ16" s="19">
        <v>36.809442079727447</v>
      </c>
      <c r="BA16" s="19">
        <v>36.884869269297752</v>
      </c>
      <c r="BB16" s="19">
        <v>37.204789825375052</v>
      </c>
      <c r="BC16" s="19">
        <v>37.501787236064153</v>
      </c>
      <c r="BD16" s="19">
        <v>37.434426664735497</v>
      </c>
      <c r="BE16" s="19">
        <v>37.129690246106264</v>
      </c>
      <c r="BF16" s="19">
        <v>36.624972416753096</v>
      </c>
      <c r="BG16" s="19">
        <v>36.929363609894764</v>
      </c>
      <c r="BH16" s="19">
        <v>36.920848468335201</v>
      </c>
      <c r="BI16" s="19">
        <v>37.200151192676799</v>
      </c>
      <c r="BJ16" s="19">
        <v>36.133243842989629</v>
      </c>
      <c r="BK16" s="19">
        <v>37.135590169137089</v>
      </c>
      <c r="BL16" s="19">
        <v>37.870592418406062</v>
      </c>
      <c r="BM16" s="19">
        <v>37.832656979102438</v>
      </c>
      <c r="BN16" s="19">
        <v>37.610951007909435</v>
      </c>
      <c r="BO16" s="19">
        <v>37.915852306347922</v>
      </c>
      <c r="BP16" s="19">
        <v>37.627294622339377</v>
      </c>
      <c r="BQ16" s="19">
        <v>37.3653665025397</v>
      </c>
      <c r="BR16" s="19">
        <v>36.853516950371585</v>
      </c>
      <c r="BS16" s="19">
        <v>36.818971282181643</v>
      </c>
      <c r="BT16" s="19">
        <v>36.981047655515326</v>
      </c>
      <c r="BU16" s="19">
        <v>37.359182981617039</v>
      </c>
      <c r="BV16" s="19">
        <v>37.010397470449547</v>
      </c>
      <c r="BW16" s="19">
        <v>37.41067054744795</v>
      </c>
      <c r="BX16" s="19">
        <v>37.531985163430839</v>
      </c>
      <c r="BY16" s="19">
        <v>37.602643766602242</v>
      </c>
      <c r="BZ16" s="19">
        <v>37.715743384038845</v>
      </c>
      <c r="CA16" s="19">
        <v>37.892648234071281</v>
      </c>
      <c r="CB16" s="19">
        <v>37.927817244097376</v>
      </c>
      <c r="CC16" s="19">
        <v>37.972773393493171</v>
      </c>
      <c r="CD16" s="19">
        <v>38.032145541599412</v>
      </c>
      <c r="CE16" s="19">
        <v>37.567058372118325</v>
      </c>
      <c r="CF16" s="19">
        <v>37.812876052160178</v>
      </c>
      <c r="CG16" s="19">
        <v>37.577026713228712</v>
      </c>
      <c r="CH16" s="19">
        <v>37.958382129102965</v>
      </c>
      <c r="CI16" s="19">
        <v>38.017818041075493</v>
      </c>
      <c r="CJ16" s="19">
        <v>38.439942463165657</v>
      </c>
      <c r="CK16" s="19">
        <v>38.410763116181649</v>
      </c>
      <c r="CL16" s="19">
        <v>38.471674624552485</v>
      </c>
      <c r="CM16" s="19">
        <v>38.313593470266717</v>
      </c>
      <c r="CN16" s="19">
        <v>38.070177522076129</v>
      </c>
      <c r="CO16" s="19">
        <v>38.11190327967838</v>
      </c>
      <c r="CP16" s="19">
        <v>36.825521790899494</v>
      </c>
      <c r="CQ16" s="19">
        <v>37.567807219791405</v>
      </c>
      <c r="CR16" s="19">
        <v>37.421899256690324</v>
      </c>
      <c r="CS16" s="19">
        <v>37.754841232409063</v>
      </c>
      <c r="CT16" s="19">
        <v>35.550167934359813</v>
      </c>
      <c r="CU16" s="19">
        <v>37.117398869972348</v>
      </c>
      <c r="CV16" s="19">
        <v>37.554083114294201</v>
      </c>
      <c r="CW16" s="19">
        <v>37.60194740869332</v>
      </c>
      <c r="CX16" s="19">
        <v>37.383381832955514</v>
      </c>
      <c r="CY16" s="19">
        <v>37.5055085943035</v>
      </c>
      <c r="CZ16" s="19">
        <v>37.470186593575363</v>
      </c>
      <c r="DA16" s="19">
        <v>36.892709608837208</v>
      </c>
      <c r="DB16" s="19">
        <v>37.028990224289174</v>
      </c>
      <c r="DC16" s="19">
        <v>37.154769954534338</v>
      </c>
      <c r="DD16" s="19">
        <v>37.122256607200534</v>
      </c>
      <c r="DE16" s="19">
        <v>37.868090555660821</v>
      </c>
      <c r="DF16" s="19">
        <v>37.249502332687378</v>
      </c>
      <c r="DG16" s="19">
        <v>37.396284981758761</v>
      </c>
      <c r="DH16" s="19">
        <v>37.387484704024381</v>
      </c>
      <c r="DI16" s="19">
        <v>37.830384398820385</v>
      </c>
      <c r="DJ16" s="19">
        <v>37.775753283178787</v>
      </c>
      <c r="DK16" s="19">
        <v>38.102022974582241</v>
      </c>
      <c r="DL16" s="19">
        <v>38.130427227676186</v>
      </c>
      <c r="DM16" s="19">
        <v>38.122459114438136</v>
      </c>
      <c r="DN16" s="19">
        <v>38.109647639663407</v>
      </c>
      <c r="DO16" s="19">
        <v>37.616962078641002</v>
      </c>
      <c r="DP16" s="19">
        <v>37.654816104755014</v>
      </c>
      <c r="DQ16" s="19">
        <v>37.412116805035545</v>
      </c>
      <c r="DR16" s="19">
        <v>38.31289444296393</v>
      </c>
      <c r="DS16" s="19">
        <v>37.988953781926185</v>
      </c>
      <c r="DT16" s="19">
        <v>38.274363085757471</v>
      </c>
      <c r="DU16" s="19">
        <v>37.670241605762435</v>
      </c>
      <c r="DV16" s="19">
        <v>37.773092642810433</v>
      </c>
      <c r="DW16" s="19">
        <v>38.157145092214094</v>
      </c>
      <c r="DX16" s="19">
        <v>38.901573129068296</v>
      </c>
      <c r="DY16" s="19">
        <v>40.738361707274301</v>
      </c>
      <c r="DZ16" s="19">
        <v>43.612069502564097</v>
      </c>
      <c r="EA16" s="19">
        <v>38.799166547608898</v>
      </c>
      <c r="EB16" s="19">
        <v>38.914343053082497</v>
      </c>
      <c r="EC16" s="19">
        <v>40.836811119212101</v>
      </c>
      <c r="ED16" s="19">
        <v>40.095917156217098</v>
      </c>
      <c r="EE16" s="19">
        <v>41.0093099360531</v>
      </c>
      <c r="EF16" s="19">
        <v>40.478577881990198</v>
      </c>
      <c r="EG16" s="19">
        <v>40</v>
      </c>
      <c r="EH16" s="19">
        <v>40</v>
      </c>
      <c r="EI16" s="19">
        <v>38.5</v>
      </c>
      <c r="EJ16" s="19">
        <v>38.627268669240301</v>
      </c>
      <c r="EK16" s="19">
        <v>38.637552053066102</v>
      </c>
      <c r="EL16" s="19">
        <v>38.356961720748401</v>
      </c>
      <c r="EM16" s="19">
        <v>39.020194474711502</v>
      </c>
      <c r="EN16" s="19">
        <v>39.151735296723999</v>
      </c>
      <c r="EO16" s="19">
        <v>39.109740650577201</v>
      </c>
      <c r="EP16" s="19">
        <v>39.382107133127398</v>
      </c>
      <c r="EQ16" s="19">
        <v>39.466312439143302</v>
      </c>
      <c r="ER16" s="19">
        <v>39.622273517590799</v>
      </c>
      <c r="ES16" s="19">
        <v>39.577885861928799</v>
      </c>
      <c r="ET16" s="19">
        <v>39.138133270560502</v>
      </c>
      <c r="EU16" s="19">
        <v>38.900207301550203</v>
      </c>
    </row>
    <row r="17" spans="1:151" ht="17.25" customHeight="1" x14ac:dyDescent="0.25">
      <c r="A17" s="141" t="str">
        <f>Codierung!I97</f>
        <v>Körnermais</v>
      </c>
      <c r="B17" s="91">
        <v>38.454574230673302</v>
      </c>
      <c r="C17" s="91">
        <v>38.913813738308356</v>
      </c>
      <c r="D17" s="91">
        <v>39.750675849083734</v>
      </c>
      <c r="E17" s="91">
        <v>39.827953252476533</v>
      </c>
      <c r="F17" s="91">
        <v>39.727226212168503</v>
      </c>
      <c r="G17" s="91">
        <v>39.979811428167288</v>
      </c>
      <c r="H17" s="142">
        <v>39.950560384864289</v>
      </c>
      <c r="I17" s="142">
        <v>40.262604600893027</v>
      </c>
      <c r="J17" s="142">
        <v>40.005505987481946</v>
      </c>
      <c r="K17" s="142">
        <v>38.552164678103949</v>
      </c>
      <c r="L17" s="142">
        <v>36.614712826506107</v>
      </c>
      <c r="M17" s="142">
        <v>37.323385336725536</v>
      </c>
      <c r="N17" s="91">
        <v>39.241627681466248</v>
      </c>
      <c r="O17" s="91">
        <v>39.550409034649938</v>
      </c>
      <c r="P17" s="91">
        <v>40.668932255906455</v>
      </c>
      <c r="Q17" s="91">
        <v>39.782076096064372</v>
      </c>
      <c r="R17" s="91">
        <v>39.880418921488413</v>
      </c>
      <c r="S17" s="91">
        <v>40.067834482132064</v>
      </c>
      <c r="T17" s="142">
        <v>40.047109891391088</v>
      </c>
      <c r="U17" s="142">
        <v>39.936291800234592</v>
      </c>
      <c r="V17" s="142">
        <v>39.899819387699218</v>
      </c>
      <c r="W17" s="142">
        <v>39.949082485451285</v>
      </c>
      <c r="X17" s="142">
        <v>39.097250810431696</v>
      </c>
      <c r="Y17" s="142">
        <v>39.28866114495758</v>
      </c>
      <c r="Z17" s="91">
        <v>38.669447042045022</v>
      </c>
      <c r="AA17" s="91">
        <v>38.732847257228222</v>
      </c>
      <c r="AB17" s="91">
        <v>39.310858767400603</v>
      </c>
      <c r="AC17" s="91">
        <v>39.384149998049857</v>
      </c>
      <c r="AD17" s="91">
        <v>39.889864420668076</v>
      </c>
      <c r="AE17" s="91">
        <v>40.623642581725832</v>
      </c>
      <c r="AF17" s="91">
        <v>38.042637013209493</v>
      </c>
      <c r="AG17" s="91">
        <v>37.47068665857482</v>
      </c>
      <c r="AH17" s="91">
        <v>37.384044900776523</v>
      </c>
      <c r="AI17" s="91">
        <v>37.981034313791596</v>
      </c>
      <c r="AJ17" s="91">
        <v>38.404723006071848</v>
      </c>
      <c r="AK17" s="91">
        <v>38.401970918491557</v>
      </c>
      <c r="AL17" s="91">
        <v>38.819273388891531</v>
      </c>
      <c r="AM17" s="91">
        <v>39.043123692939282</v>
      </c>
      <c r="AN17" s="91">
        <v>39.524951362101753</v>
      </c>
      <c r="AO17" s="91">
        <v>38.960526824712616</v>
      </c>
      <c r="AP17" s="91">
        <v>39.177013565618971</v>
      </c>
      <c r="AQ17" s="91">
        <v>39.613324342861169</v>
      </c>
      <c r="AR17" s="91">
        <v>38.289898960565679</v>
      </c>
      <c r="AS17" s="91">
        <v>38.892179512189848</v>
      </c>
      <c r="AT17" s="91">
        <v>38.648231536018294</v>
      </c>
      <c r="AU17" s="91">
        <v>38.518338068316289</v>
      </c>
      <c r="AV17" s="91">
        <v>38.030275704213409</v>
      </c>
      <c r="AW17" s="91">
        <v>38.096198718934893</v>
      </c>
      <c r="AX17" s="91">
        <v>37.760115483073434</v>
      </c>
      <c r="AY17" s="91">
        <v>38.852595196117406</v>
      </c>
      <c r="AZ17" s="91">
        <v>39.944166804291683</v>
      </c>
      <c r="BA17" s="91">
        <v>39.348598053690715</v>
      </c>
      <c r="BB17" s="91">
        <v>39.983249665263202</v>
      </c>
      <c r="BC17" s="91">
        <v>40.288066840623962</v>
      </c>
      <c r="BD17" s="91">
        <v>38.191780074519791</v>
      </c>
      <c r="BE17" s="91">
        <v>37.875635324663229</v>
      </c>
      <c r="BF17" s="91">
        <v>37.632326069652272</v>
      </c>
      <c r="BG17" s="91">
        <v>38.017098742667493</v>
      </c>
      <c r="BH17" s="91">
        <v>38.522359151879769</v>
      </c>
      <c r="BI17" s="91">
        <v>38.668473363502301</v>
      </c>
      <c r="BJ17" s="91">
        <v>37.930725184301266</v>
      </c>
      <c r="BK17" s="91">
        <v>37.869657475327543</v>
      </c>
      <c r="BL17" s="91">
        <v>38.99107802413851</v>
      </c>
      <c r="BM17" s="91">
        <v>39.839974300646197</v>
      </c>
      <c r="BN17" s="91">
        <v>39.823085652242348</v>
      </c>
      <c r="BO17" s="91">
        <v>39.838738784763365</v>
      </c>
      <c r="BP17" s="91">
        <v>39.05052434208487</v>
      </c>
      <c r="BQ17" s="91">
        <v>39.431544778292434</v>
      </c>
      <c r="BR17" s="91">
        <v>39.10367357052786</v>
      </c>
      <c r="BS17" s="91">
        <v>38.17269607148954</v>
      </c>
      <c r="BT17" s="91">
        <v>37.863190812718933</v>
      </c>
      <c r="BU17" s="91">
        <v>37.803061656786539</v>
      </c>
      <c r="BV17" s="91">
        <v>37.293988619972488</v>
      </c>
      <c r="BW17" s="91">
        <v>37.400714828977854</v>
      </c>
      <c r="BX17" s="91">
        <v>37.268413599972554</v>
      </c>
      <c r="BY17" s="91">
        <v>38.553225496334257</v>
      </c>
      <c r="BZ17" s="91">
        <v>38.93950552236042</v>
      </c>
      <c r="CA17" s="91">
        <v>39.403550832753965</v>
      </c>
      <c r="CB17" s="91">
        <v>39.097037465720859</v>
      </c>
      <c r="CC17" s="91">
        <v>39.160475809688165</v>
      </c>
      <c r="CD17" s="91">
        <v>38.846826827420024</v>
      </c>
      <c r="CE17" s="91">
        <v>38.67179078452164</v>
      </c>
      <c r="CF17" s="91">
        <v>37.371040843570228</v>
      </c>
      <c r="CG17" s="91">
        <v>37.149321685186862</v>
      </c>
      <c r="CH17" s="91">
        <v>37.485389804590383</v>
      </c>
      <c r="CI17" s="91">
        <v>38.516089387352736</v>
      </c>
      <c r="CJ17" s="91">
        <v>38.398045208077683</v>
      </c>
      <c r="CK17" s="91">
        <v>38.418487981341713</v>
      </c>
      <c r="CL17" s="91">
        <v>38.638694932202455</v>
      </c>
      <c r="CM17" s="91">
        <v>38.877222671403921</v>
      </c>
      <c r="CN17" s="91">
        <v>38.835903103768004</v>
      </c>
      <c r="CO17" s="91">
        <v>39.002002354100348</v>
      </c>
      <c r="CP17" s="91">
        <v>38.282894355044604</v>
      </c>
      <c r="CQ17" s="91">
        <v>38.762894597247282</v>
      </c>
      <c r="CR17" s="91">
        <v>37.908470050257058</v>
      </c>
      <c r="CS17" s="91">
        <v>38.496208694069708</v>
      </c>
      <c r="CT17" s="91">
        <v>38.587236641933536</v>
      </c>
      <c r="CU17" s="91">
        <v>37.164491209608876</v>
      </c>
      <c r="CV17" s="91">
        <v>37.930508753219875</v>
      </c>
      <c r="CW17" s="91">
        <v>38.74348421057541</v>
      </c>
      <c r="CX17" s="91">
        <v>38.786000168368311</v>
      </c>
      <c r="CY17" s="91">
        <v>38.533171391755388</v>
      </c>
      <c r="CZ17" s="91">
        <v>38.742643921418377</v>
      </c>
      <c r="DA17" s="91">
        <v>37.932488028253559</v>
      </c>
      <c r="DB17" s="91">
        <v>37.670438455204838</v>
      </c>
      <c r="DC17" s="91">
        <v>37.876971193465849</v>
      </c>
      <c r="DD17" s="91">
        <v>37.838055672613116</v>
      </c>
      <c r="DE17" s="91">
        <v>37.978763577431771</v>
      </c>
      <c r="DF17" s="91">
        <v>37.783463315239629</v>
      </c>
      <c r="DG17" s="91">
        <v>37.249542841038782</v>
      </c>
      <c r="DH17" s="91">
        <v>38.557666297496269</v>
      </c>
      <c r="DI17" s="91">
        <v>38.649985660694554</v>
      </c>
      <c r="DJ17" s="91">
        <v>38.967396800371667</v>
      </c>
      <c r="DK17" s="91">
        <v>38.99791659874716</v>
      </c>
      <c r="DL17" s="91">
        <v>38.835973932565793</v>
      </c>
      <c r="DM17" s="91">
        <v>39.052251493349097</v>
      </c>
      <c r="DN17" s="91">
        <v>39.037330339162814</v>
      </c>
      <c r="DO17" s="91">
        <v>38.615956864214319</v>
      </c>
      <c r="DP17" s="91">
        <v>38.092711092421787</v>
      </c>
      <c r="DQ17" s="91">
        <v>38.265624247804944</v>
      </c>
      <c r="DR17" s="91">
        <v>38.784299952211221</v>
      </c>
      <c r="DS17" s="91">
        <v>38.048359913641136</v>
      </c>
      <c r="DT17" s="91">
        <v>38.586550741120334</v>
      </c>
      <c r="DU17" s="91">
        <v>37.622887066560459</v>
      </c>
      <c r="DV17" s="91">
        <v>37.973353613153698</v>
      </c>
      <c r="DW17" s="91">
        <v>39.188350215305881</v>
      </c>
      <c r="DX17" s="91">
        <v>39.085835531319802</v>
      </c>
      <c r="DY17" s="91">
        <v>43.644726976178198</v>
      </c>
      <c r="DZ17" s="91">
        <v>43.236814331602503</v>
      </c>
      <c r="EA17" s="91">
        <v>41.804325078226903</v>
      </c>
      <c r="EB17" s="91">
        <v>40.641170253480603</v>
      </c>
      <c r="EC17" s="91">
        <v>41.2646350725811</v>
      </c>
      <c r="ED17" s="91">
        <v>40.940357639814501</v>
      </c>
      <c r="EE17" s="91">
        <v>41.732980424001497</v>
      </c>
      <c r="EF17" s="91">
        <v>42.230946518637303</v>
      </c>
      <c r="EG17" s="91">
        <v>41.140999999999998</v>
      </c>
      <c r="EH17" s="91">
        <v>41.058099999999996</v>
      </c>
      <c r="EI17" s="91">
        <v>40.607100000000003</v>
      </c>
      <c r="EJ17" s="91">
        <v>39.5493248215842</v>
      </c>
      <c r="EK17" s="91">
        <v>39.0598634943169</v>
      </c>
      <c r="EL17" s="91">
        <v>38.713374256865201</v>
      </c>
      <c r="EM17" s="91">
        <v>38.726442967502003</v>
      </c>
      <c r="EN17" s="91">
        <v>37.719174172927602</v>
      </c>
      <c r="EO17" s="91">
        <v>38.400744909633097</v>
      </c>
      <c r="EP17" s="91">
        <v>38.980569328563597</v>
      </c>
      <c r="EQ17" s="91">
        <v>39.395006321845003</v>
      </c>
      <c r="ER17" s="91">
        <v>38.546372900101296</v>
      </c>
      <c r="ES17" s="91">
        <v>38.156192421994902</v>
      </c>
      <c r="ET17" s="91">
        <v>38.799572424049103</v>
      </c>
      <c r="EU17" s="91">
        <v>38.830993793214503</v>
      </c>
    </row>
    <row r="18" spans="1:151" s="143" customFormat="1" ht="39" customHeight="1" x14ac:dyDescent="0.25">
      <c r="A18" s="144" t="s">
        <v>539</v>
      </c>
      <c r="B18" s="144">
        <v>33.172865735886539</v>
      </c>
      <c r="C18" s="144">
        <v>35.335613646919391</v>
      </c>
      <c r="D18" s="144">
        <v>34.268829904368999</v>
      </c>
      <c r="E18" s="144">
        <v>33.253944448968973</v>
      </c>
      <c r="F18" s="144">
        <v>33.994235022786278</v>
      </c>
      <c r="G18" s="144">
        <v>33.25956098560038</v>
      </c>
      <c r="H18" s="144">
        <v>33.712975529347119</v>
      </c>
      <c r="I18" s="144">
        <v>33.953374251521488</v>
      </c>
      <c r="J18" s="144">
        <v>34.770495664702175</v>
      </c>
      <c r="K18" s="144">
        <v>33.354364674264048</v>
      </c>
      <c r="L18" s="144">
        <v>34.521490931268332</v>
      </c>
      <c r="M18" s="144">
        <v>34.951688702389383</v>
      </c>
      <c r="N18" s="144">
        <v>34.786103331299806</v>
      </c>
      <c r="O18" s="144">
        <v>34.1035441455643</v>
      </c>
      <c r="P18" s="144">
        <v>34.662819328613246</v>
      </c>
      <c r="Q18" s="144">
        <v>35.310312735326271</v>
      </c>
      <c r="R18" s="144">
        <v>35.244590386871813</v>
      </c>
      <c r="S18" s="144">
        <v>34.553983074504501</v>
      </c>
      <c r="T18" s="144">
        <v>33.310219308615643</v>
      </c>
      <c r="U18" s="144">
        <v>33.486722544863071</v>
      </c>
      <c r="V18" s="144">
        <v>33.61617708986843</v>
      </c>
      <c r="W18" s="144">
        <v>34.177821722023594</v>
      </c>
      <c r="X18" s="144">
        <v>33.866676974938237</v>
      </c>
      <c r="Y18" s="144">
        <v>34.573194858213199</v>
      </c>
      <c r="Z18" s="323">
        <v>34.945851979765628</v>
      </c>
      <c r="AA18" s="323">
        <v>35.647355618254586</v>
      </c>
      <c r="AB18" s="323">
        <v>35.005948426210445</v>
      </c>
      <c r="AC18" s="323">
        <v>33.055544330466617</v>
      </c>
      <c r="AD18" s="323">
        <v>33.607419445560467</v>
      </c>
      <c r="AE18" s="323">
        <v>32.869023470319874</v>
      </c>
      <c r="AF18" s="323">
        <v>32.222607102015239</v>
      </c>
      <c r="AG18" s="323">
        <v>32.803107752600617</v>
      </c>
      <c r="AH18" s="323">
        <v>33.348485451248337</v>
      </c>
      <c r="AI18" s="323">
        <v>30.995953715334817</v>
      </c>
      <c r="AJ18" s="323">
        <v>31.668322632664896</v>
      </c>
      <c r="AK18" s="323">
        <v>30.876709061763208</v>
      </c>
      <c r="AL18" s="323">
        <v>29.41115838129021</v>
      </c>
      <c r="AM18" s="323">
        <v>31.014642717263584</v>
      </c>
      <c r="AN18" s="323">
        <v>31.327161157878908</v>
      </c>
      <c r="AO18" s="323">
        <v>31.961556911269096</v>
      </c>
      <c r="AP18" s="323">
        <v>32.551918325145856</v>
      </c>
      <c r="AQ18" s="323">
        <v>31.403805785155832</v>
      </c>
      <c r="AR18" s="323">
        <v>31.25427116575294</v>
      </c>
      <c r="AS18" s="323">
        <v>30.741773733841129</v>
      </c>
      <c r="AT18" s="323">
        <v>30.696269074727585</v>
      </c>
      <c r="AU18" s="323">
        <v>29.622990999993899</v>
      </c>
      <c r="AV18" s="323">
        <v>29.117431418620356</v>
      </c>
      <c r="AW18" s="323">
        <v>30.954534560305852</v>
      </c>
      <c r="AX18" s="323">
        <v>31.707582920275414</v>
      </c>
      <c r="AY18" s="323">
        <v>31.208010880101146</v>
      </c>
      <c r="AZ18" s="323">
        <v>31.034927199063823</v>
      </c>
      <c r="BA18" s="323">
        <v>33.497936835402633</v>
      </c>
      <c r="BB18" s="323">
        <v>32.794411132392227</v>
      </c>
      <c r="BC18" s="323">
        <v>31.364997313670489</v>
      </c>
      <c r="BD18" s="323">
        <v>30.379720795015253</v>
      </c>
      <c r="BE18" s="323">
        <v>30.480676000661667</v>
      </c>
      <c r="BF18" s="323">
        <v>30.153641338860766</v>
      </c>
      <c r="BG18" s="323">
        <v>29.241801535270156</v>
      </c>
      <c r="BH18" s="323">
        <v>29.885166717263523</v>
      </c>
      <c r="BI18" s="323">
        <v>30.356780880343859</v>
      </c>
      <c r="BJ18" s="323">
        <v>29.136411094216292</v>
      </c>
      <c r="BK18" s="323">
        <v>29.304197129106868</v>
      </c>
      <c r="BL18" s="323">
        <v>29.630178066944136</v>
      </c>
      <c r="BM18" s="323">
        <v>29.390932117623201</v>
      </c>
      <c r="BN18" s="323">
        <v>29.010259689262213</v>
      </c>
      <c r="BO18" s="323">
        <v>28.14847048654784</v>
      </c>
      <c r="BP18" s="323">
        <v>27.587155491601727</v>
      </c>
      <c r="BQ18" s="323">
        <v>27.959150588389175</v>
      </c>
      <c r="BR18" s="323">
        <v>27.927861183125081</v>
      </c>
      <c r="BS18" s="323">
        <v>27.371927228756064</v>
      </c>
      <c r="BT18" s="323">
        <v>27.756682721330023</v>
      </c>
      <c r="BU18" s="323">
        <v>27.79487771930869</v>
      </c>
      <c r="BV18" s="325">
        <v>28.81440393009505</v>
      </c>
      <c r="BW18" s="325">
        <v>28.8336864629551</v>
      </c>
      <c r="BX18" s="325">
        <v>28.518582696828691</v>
      </c>
      <c r="BY18" s="325">
        <v>28.855745995636685</v>
      </c>
      <c r="BZ18" s="325">
        <v>29.687227054191929</v>
      </c>
      <c r="CA18" s="325">
        <v>28.681752282157301</v>
      </c>
      <c r="CB18" s="325">
        <v>29.22928069267731</v>
      </c>
      <c r="CC18" s="325">
        <v>29.0073416340277</v>
      </c>
      <c r="CD18" s="325">
        <v>29.145610256689757</v>
      </c>
      <c r="CE18" s="325">
        <v>28.005850858569808</v>
      </c>
      <c r="CF18" s="325">
        <v>27.910143677702504</v>
      </c>
      <c r="CG18" s="325">
        <v>27.487476763173696</v>
      </c>
      <c r="CH18" s="325">
        <v>28.717065841078753</v>
      </c>
      <c r="CI18" s="325">
        <v>29.789630835154806</v>
      </c>
      <c r="CJ18" s="325">
        <v>30.803198150174886</v>
      </c>
      <c r="CK18" s="325">
        <v>27.675737099792535</v>
      </c>
      <c r="CL18" s="325">
        <v>27.067850042775504</v>
      </c>
      <c r="CM18" s="325">
        <v>25.872822794138774</v>
      </c>
      <c r="CN18" s="325">
        <v>25.834860173751661</v>
      </c>
      <c r="CO18" s="325">
        <v>25.706486939967625</v>
      </c>
      <c r="CP18" s="325">
        <v>25.780032066351012</v>
      </c>
      <c r="CQ18" s="325">
        <v>25.412140412913836</v>
      </c>
      <c r="CR18" s="325">
        <v>24.545068992177935</v>
      </c>
      <c r="CS18" s="325">
        <v>25.89715517444197</v>
      </c>
      <c r="CT18" s="325">
        <v>25.568986076863009</v>
      </c>
      <c r="CU18" s="325">
        <v>26.570781794539862</v>
      </c>
      <c r="CV18" s="325">
        <v>27.160337349194354</v>
      </c>
      <c r="CW18" s="325">
        <v>26.455338621034969</v>
      </c>
      <c r="CX18" s="325">
        <v>27.279858994366744</v>
      </c>
      <c r="CY18" s="325">
        <v>27.345713927309774</v>
      </c>
      <c r="CZ18" s="325">
        <v>28.932481041132657</v>
      </c>
      <c r="DA18" s="325">
        <v>28.682690632171564</v>
      </c>
      <c r="DB18" s="325">
        <v>29.766522498818077</v>
      </c>
      <c r="DC18" s="325">
        <v>29.661353851790786</v>
      </c>
      <c r="DD18" s="325">
        <v>29.882368401291583</v>
      </c>
      <c r="DE18" s="325">
        <v>29.861041479308152</v>
      </c>
      <c r="DF18" s="325">
        <v>28.808463791187251</v>
      </c>
      <c r="DG18" s="325">
        <v>28.964057274369694</v>
      </c>
      <c r="DH18" s="325">
        <v>29.418942448111423</v>
      </c>
      <c r="DI18" s="325">
        <v>30.281466472078776</v>
      </c>
      <c r="DJ18" s="325">
        <v>30.282464998592573</v>
      </c>
      <c r="DK18" s="325">
        <v>30.458800758431625</v>
      </c>
      <c r="DL18" s="325">
        <v>30.954781723722334</v>
      </c>
      <c r="DM18" s="325">
        <v>30.917829676545633</v>
      </c>
      <c r="DN18" s="325">
        <v>30.769407865794925</v>
      </c>
      <c r="DO18" s="325">
        <v>31.276793777873479</v>
      </c>
      <c r="DP18" s="325">
        <v>32.309742903025573</v>
      </c>
      <c r="DQ18" s="325">
        <v>31.173975119243718</v>
      </c>
      <c r="DR18" s="325">
        <v>31.044745435711818</v>
      </c>
      <c r="DS18" s="325">
        <v>30.670558386799136</v>
      </c>
      <c r="DT18" s="325">
        <v>31.08726078524306</v>
      </c>
      <c r="DU18" s="325">
        <v>32.149353866988776</v>
      </c>
      <c r="DV18" s="325">
        <v>31.066502849169481</v>
      </c>
      <c r="DW18" s="325">
        <v>29.937202365384437</v>
      </c>
      <c r="DX18" s="325">
        <v>31.267053239570199</v>
      </c>
      <c r="DY18" s="325">
        <v>31.875960028641199</v>
      </c>
      <c r="DZ18" s="325">
        <v>32.500323790606103</v>
      </c>
      <c r="EA18" s="325">
        <v>34.999370802507599</v>
      </c>
      <c r="EB18" s="325">
        <v>35.498756738148799</v>
      </c>
      <c r="EC18" s="325">
        <v>35.444002135873397</v>
      </c>
      <c r="ED18" s="325">
        <v>33.486963624460202</v>
      </c>
      <c r="EE18" s="325">
        <v>35.074544587584697</v>
      </c>
      <c r="EF18" s="325">
        <v>33.4565902609516</v>
      </c>
      <c r="EG18" s="325">
        <v>34.4</v>
      </c>
      <c r="EH18" s="325">
        <v>35.4</v>
      </c>
      <c r="EI18" s="325">
        <v>33.299999999999997</v>
      </c>
      <c r="EJ18" s="325">
        <v>34.669203734437403</v>
      </c>
      <c r="EK18" s="325">
        <v>35.568389924120602</v>
      </c>
      <c r="EL18" s="325">
        <v>34.260794699158403</v>
      </c>
      <c r="EM18" s="325">
        <v>34.620877390796998</v>
      </c>
      <c r="EN18" s="325">
        <v>34.547263411321602</v>
      </c>
      <c r="EO18" s="325">
        <v>34.809667815238697</v>
      </c>
      <c r="EP18" s="325">
        <v>35.741241681174998</v>
      </c>
      <c r="EQ18" s="325">
        <v>35.999398766422601</v>
      </c>
      <c r="ER18" s="325">
        <v>36.033059403829299</v>
      </c>
      <c r="ES18" s="325">
        <v>34.8958732917636</v>
      </c>
      <c r="ET18" s="325">
        <v>34.592203442232197</v>
      </c>
      <c r="EU18" s="325">
        <v>33.604896210409002</v>
      </c>
    </row>
    <row r="19" spans="1:151" ht="17.25" customHeight="1" x14ac:dyDescent="0.25">
      <c r="A19" s="18" t="s">
        <v>78</v>
      </c>
      <c r="B19" s="19">
        <v>37.769678591610635</v>
      </c>
      <c r="C19" s="19">
        <v>37.537164488383404</v>
      </c>
      <c r="D19" s="19">
        <v>38.104775470358042</v>
      </c>
      <c r="E19" s="19">
        <v>38.135226326357348</v>
      </c>
      <c r="F19" s="19">
        <v>38.101360887318862</v>
      </c>
      <c r="G19" s="19">
        <v>38.271333794047244</v>
      </c>
      <c r="H19" s="52">
        <v>38.103176876069469</v>
      </c>
      <c r="I19" s="52">
        <v>37.817284117805599</v>
      </c>
      <c r="J19" s="52">
        <v>37.705114096247655</v>
      </c>
      <c r="K19" s="52">
        <v>37.684316162754271</v>
      </c>
      <c r="L19" s="52">
        <v>37.996577540677272</v>
      </c>
      <c r="M19" s="52">
        <v>38.058140614596972</v>
      </c>
      <c r="N19" s="19">
        <v>37.59380245903737</v>
      </c>
      <c r="O19" s="19">
        <v>37.40516905866783</v>
      </c>
      <c r="P19" s="19">
        <v>37.934601216625872</v>
      </c>
      <c r="Q19" s="19">
        <v>38.001178718936821</v>
      </c>
      <c r="R19" s="19">
        <v>38.134665309976782</v>
      </c>
      <c r="S19" s="19">
        <v>38.302757643371827</v>
      </c>
      <c r="T19" s="52">
        <v>38.07351765552778</v>
      </c>
      <c r="U19" s="52">
        <v>37.892273004717424</v>
      </c>
      <c r="V19" s="52">
        <v>37.891734486455789</v>
      </c>
      <c r="W19" s="52">
        <v>38.364147339403118</v>
      </c>
      <c r="X19" s="52">
        <v>38.319514815889605</v>
      </c>
      <c r="Y19" s="52">
        <v>38.229694728418615</v>
      </c>
      <c r="Z19" s="19">
        <v>37.798565319027013</v>
      </c>
      <c r="AA19" s="19">
        <v>37.134347372177558</v>
      </c>
      <c r="AB19" s="19">
        <v>37.919656648738226</v>
      </c>
      <c r="AC19" s="19">
        <v>37.85749987188499</v>
      </c>
      <c r="AD19" s="19">
        <v>38.148564744180078</v>
      </c>
      <c r="AE19" s="19">
        <v>38.292857351209065</v>
      </c>
      <c r="AF19" s="19">
        <v>37.804033265311318</v>
      </c>
      <c r="AG19" s="19">
        <v>37.508701458312274</v>
      </c>
      <c r="AH19" s="19">
        <v>38.061533891760234</v>
      </c>
      <c r="AI19" s="19">
        <v>37.728536458216212</v>
      </c>
      <c r="AJ19" s="19">
        <v>37.462324061297117</v>
      </c>
      <c r="AK19" s="19">
        <v>37.053923344632139</v>
      </c>
      <c r="AL19" s="19">
        <v>36.923245219882389</v>
      </c>
      <c r="AM19" s="19">
        <v>36.953084540298384</v>
      </c>
      <c r="AN19" s="19">
        <v>36.957182419482827</v>
      </c>
      <c r="AO19" s="19">
        <v>37.423466870316417</v>
      </c>
      <c r="AP19" s="19">
        <v>37.532723087521028</v>
      </c>
      <c r="AQ19" s="19">
        <v>37.781803622737101</v>
      </c>
      <c r="AR19" s="19">
        <v>37.689410400337998</v>
      </c>
      <c r="AS19" s="19">
        <v>37.468249612198143</v>
      </c>
      <c r="AT19" s="19">
        <v>37.536533917158529</v>
      </c>
      <c r="AU19" s="19">
        <v>37.561685635599076</v>
      </c>
      <c r="AV19" s="19">
        <v>37.454966819170984</v>
      </c>
      <c r="AW19" s="19">
        <v>37.3063099070555</v>
      </c>
      <c r="AX19" s="19">
        <v>36.9138025817319</v>
      </c>
      <c r="AY19" s="19">
        <v>37.338640200967738</v>
      </c>
      <c r="AZ19" s="19">
        <v>37.445863823944428</v>
      </c>
      <c r="BA19" s="19">
        <v>37.621642382047114</v>
      </c>
      <c r="BB19" s="19">
        <v>37.864575342686095</v>
      </c>
      <c r="BC19" s="19">
        <v>37.753365638539663</v>
      </c>
      <c r="BD19" s="19">
        <v>37.097170236284235</v>
      </c>
      <c r="BE19" s="19">
        <v>36.641472880140071</v>
      </c>
      <c r="BF19" s="19">
        <v>36.507653283813077</v>
      </c>
      <c r="BG19" s="19">
        <v>37.010244053835599</v>
      </c>
      <c r="BH19" s="19">
        <v>37.168094531181339</v>
      </c>
      <c r="BI19" s="19">
        <v>37.335414431382006</v>
      </c>
      <c r="BJ19" s="19">
        <v>37.027748927771718</v>
      </c>
      <c r="BK19" s="19">
        <v>37.054643524603534</v>
      </c>
      <c r="BL19" s="19">
        <v>37.169056809744248</v>
      </c>
      <c r="BM19" s="19">
        <v>37.391711282823536</v>
      </c>
      <c r="BN19" s="19">
        <v>37.253045654770659</v>
      </c>
      <c r="BO19" s="19">
        <v>37.643246218550139</v>
      </c>
      <c r="BP19" s="19">
        <v>37.194795900521129</v>
      </c>
      <c r="BQ19" s="19">
        <v>37.229991226822769</v>
      </c>
      <c r="BR19" s="19">
        <v>37.468856939119981</v>
      </c>
      <c r="BS19" s="19">
        <v>37.182179208057285</v>
      </c>
      <c r="BT19" s="19">
        <v>37.362085248979753</v>
      </c>
      <c r="BU19" s="19">
        <v>37.070427414197397</v>
      </c>
      <c r="BV19" s="19">
        <v>36.376962598948253</v>
      </c>
      <c r="BW19" s="19">
        <v>36.711559524892365</v>
      </c>
      <c r="BX19" s="19">
        <v>36.999647156224846</v>
      </c>
      <c r="BY19" s="19">
        <v>37.54798247928472</v>
      </c>
      <c r="BZ19" s="19">
        <v>37.482427125558551</v>
      </c>
      <c r="CA19" s="19">
        <v>37.81002199398251</v>
      </c>
      <c r="CB19" s="19">
        <v>37.247938402679196</v>
      </c>
      <c r="CC19" s="19">
        <v>37.136535807045348</v>
      </c>
      <c r="CD19" s="19">
        <v>37.248141993861374</v>
      </c>
      <c r="CE19" s="19">
        <v>37.251195839197784</v>
      </c>
      <c r="CF19" s="19">
        <v>37.132520177284285</v>
      </c>
      <c r="CG19" s="19">
        <v>37.246040872826335</v>
      </c>
      <c r="CH19" s="19">
        <v>37.532369195765597</v>
      </c>
      <c r="CI19" s="19">
        <v>37.565844280877954</v>
      </c>
      <c r="CJ19" s="19">
        <v>37.547687198180178</v>
      </c>
      <c r="CK19" s="19">
        <v>37.708507584806853</v>
      </c>
      <c r="CL19" s="19">
        <v>37.742146957502989</v>
      </c>
      <c r="CM19" s="19">
        <v>37.70954654426982</v>
      </c>
      <c r="CN19" s="19">
        <v>37.746625443118454</v>
      </c>
      <c r="CO19" s="19">
        <v>37.822481636182523</v>
      </c>
      <c r="CP19" s="19">
        <v>37.760654960201293</v>
      </c>
      <c r="CQ19" s="19">
        <v>37.854407501522488</v>
      </c>
      <c r="CR19" s="19">
        <v>37.971067624359875</v>
      </c>
      <c r="CS19" s="19">
        <v>37.978028520082241</v>
      </c>
      <c r="CT19" s="19">
        <v>37.2955389427743</v>
      </c>
      <c r="CU19" s="19">
        <v>37.143968201213823</v>
      </c>
      <c r="CV19" s="19">
        <v>37.440808951891142</v>
      </c>
      <c r="CW19" s="19">
        <v>37.497993807980059</v>
      </c>
      <c r="CX19" s="19">
        <v>37.554742432099985</v>
      </c>
      <c r="CY19" s="19">
        <v>37.496059574457405</v>
      </c>
      <c r="CZ19" s="19">
        <v>37.423375493023265</v>
      </c>
      <c r="DA19" s="19">
        <v>37.523142268532119</v>
      </c>
      <c r="DB19" s="19">
        <v>37.464127232700491</v>
      </c>
      <c r="DC19" s="19">
        <v>37.571923671530442</v>
      </c>
      <c r="DD19" s="19">
        <v>37.61236160747616</v>
      </c>
      <c r="DE19" s="19">
        <v>37.6407470406633</v>
      </c>
      <c r="DF19" s="19">
        <v>37.016533740378208</v>
      </c>
      <c r="DG19" s="19">
        <v>37.151443913860192</v>
      </c>
      <c r="DH19" s="19">
        <v>37.0889048855014</v>
      </c>
      <c r="DI19" s="19">
        <v>37.60444472095994</v>
      </c>
      <c r="DJ19" s="19">
        <v>37.718147597041494</v>
      </c>
      <c r="DK19" s="19">
        <v>37.700895303876905</v>
      </c>
      <c r="DL19" s="19">
        <v>37.77486774385698</v>
      </c>
      <c r="DM19" s="19">
        <v>38.053581705281182</v>
      </c>
      <c r="DN19" s="19">
        <v>37.964547146176777</v>
      </c>
      <c r="DO19" s="19">
        <v>38.146593232647263</v>
      </c>
      <c r="DP19" s="19">
        <v>38.27041766562666</v>
      </c>
      <c r="DQ19" s="19">
        <v>38.245747198668596</v>
      </c>
      <c r="DR19" s="19">
        <v>37.665733994874664</v>
      </c>
      <c r="DS19" s="19">
        <v>37.279665626800309</v>
      </c>
      <c r="DT19" s="19">
        <v>37.58947311309543</v>
      </c>
      <c r="DU19" s="19">
        <v>37.702938085668769</v>
      </c>
      <c r="DV19" s="19">
        <v>37.591877191853349</v>
      </c>
      <c r="DW19" s="19">
        <v>39.677305523875745</v>
      </c>
      <c r="DX19" s="19">
        <v>37.852166188092802</v>
      </c>
      <c r="DY19" s="19">
        <v>38.484506058451103</v>
      </c>
      <c r="DZ19" s="19">
        <v>39.543045326505798</v>
      </c>
      <c r="EA19" s="19">
        <v>39.187538406961998</v>
      </c>
      <c r="EB19" s="19">
        <v>38.856190715181903</v>
      </c>
      <c r="EC19" s="19">
        <v>39.371840266613603</v>
      </c>
      <c r="ED19" s="19">
        <v>39.640291540980499</v>
      </c>
      <c r="EE19" s="19">
        <v>40.479074316765001</v>
      </c>
      <c r="EF19" s="19">
        <v>40.835821556973897</v>
      </c>
      <c r="EG19" s="19">
        <v>40</v>
      </c>
      <c r="EH19" s="19">
        <v>39.799999999999997</v>
      </c>
      <c r="EI19" s="19">
        <v>38.299999999999997</v>
      </c>
      <c r="EJ19" s="19">
        <v>38.443942459474499</v>
      </c>
      <c r="EK19" s="19">
        <v>38.334020516429398</v>
      </c>
      <c r="EL19" s="19">
        <v>38.528588555857901</v>
      </c>
      <c r="EM19" s="19">
        <v>39.0794722471095</v>
      </c>
      <c r="EN19" s="19">
        <v>39.081219359213399</v>
      </c>
      <c r="EO19" s="19">
        <v>38.9093452207685</v>
      </c>
      <c r="EP19" s="19">
        <v>39.416936881231301</v>
      </c>
      <c r="EQ19" s="19">
        <v>39.228110028363602</v>
      </c>
      <c r="ER19" s="19">
        <v>39.074419617406598</v>
      </c>
      <c r="ES19" s="19">
        <v>38.992658743078302</v>
      </c>
      <c r="ET19" s="19">
        <v>39.047082312552497</v>
      </c>
      <c r="EU19" s="19">
        <v>39.102232594575099</v>
      </c>
    </row>
    <row r="20" spans="1:151" ht="17.25" customHeight="1" x14ac:dyDescent="0.25">
      <c r="A20" s="18" t="str">
        <f>Codierung!I100</f>
        <v>Weizenkleie/Krüsch</v>
      </c>
      <c r="B20" s="19">
        <v>23.955682589993206</v>
      </c>
      <c r="C20" s="19">
        <v>24.082795015502722</v>
      </c>
      <c r="D20" s="19">
        <v>24.064183560769486</v>
      </c>
      <c r="E20" s="19">
        <v>24.014380099096115</v>
      </c>
      <c r="F20" s="19">
        <v>24.530015436335109</v>
      </c>
      <c r="G20" s="19">
        <v>25.343774610311126</v>
      </c>
      <c r="H20" s="52">
        <v>25.25763592907969</v>
      </c>
      <c r="I20" s="52">
        <v>25.50578118068217</v>
      </c>
      <c r="J20" s="52">
        <v>25.747015710142414</v>
      </c>
      <c r="K20" s="52">
        <v>24.686035206147189</v>
      </c>
      <c r="L20" s="52">
        <v>24.678232355263113</v>
      </c>
      <c r="M20" s="52">
        <v>24.269103043630842</v>
      </c>
      <c r="N20" s="19">
        <v>23.555878770433566</v>
      </c>
      <c r="O20" s="19">
        <v>23.568003269784075</v>
      </c>
      <c r="P20" s="19">
        <v>23.911451644450921</v>
      </c>
      <c r="Q20" s="19">
        <v>23.917012537066835</v>
      </c>
      <c r="R20" s="19">
        <v>24.824297352858711</v>
      </c>
      <c r="S20" s="19">
        <v>25.502956983526431</v>
      </c>
      <c r="T20" s="52">
        <v>25.31625379829628</v>
      </c>
      <c r="U20" s="52">
        <v>25.837787326187172</v>
      </c>
      <c r="V20" s="52">
        <v>24.791526426688247</v>
      </c>
      <c r="W20" s="52">
        <v>25.140364506518235</v>
      </c>
      <c r="X20" s="52">
        <v>25.133858544664093</v>
      </c>
      <c r="Y20" s="52">
        <v>25.202902272952503</v>
      </c>
      <c r="Z20" s="19">
        <v>24.644407149069778</v>
      </c>
      <c r="AA20" s="19">
        <v>24.224827969047684</v>
      </c>
      <c r="AB20" s="19">
        <v>24.190495842248374</v>
      </c>
      <c r="AC20" s="19">
        <v>24.754134312504579</v>
      </c>
      <c r="AD20" s="19">
        <v>25.014788584288393</v>
      </c>
      <c r="AE20" s="19">
        <v>25.165800695006819</v>
      </c>
      <c r="AF20" s="19">
        <v>25.331603739569982</v>
      </c>
      <c r="AG20" s="19">
        <v>25.567093969712325</v>
      </c>
      <c r="AH20" s="19">
        <v>25.085734723257552</v>
      </c>
      <c r="AI20" s="19">
        <v>24.785059051909339</v>
      </c>
      <c r="AJ20" s="19">
        <v>24.806460627376374</v>
      </c>
      <c r="AK20" s="19">
        <v>24.586361251242888</v>
      </c>
      <c r="AL20" s="19">
        <v>24.171664842638695</v>
      </c>
      <c r="AM20" s="19">
        <v>24.090863308856107</v>
      </c>
      <c r="AN20" s="19">
        <v>24.2724671007668</v>
      </c>
      <c r="AO20" s="19">
        <v>24.821506564803389</v>
      </c>
      <c r="AP20" s="19">
        <v>25.015222719999336</v>
      </c>
      <c r="AQ20" s="19">
        <v>25.270965646294385</v>
      </c>
      <c r="AR20" s="19">
        <v>24.365246599451819</v>
      </c>
      <c r="AS20" s="19">
        <v>24.154414163682681</v>
      </c>
      <c r="AT20" s="19">
        <v>24.004703160909731</v>
      </c>
      <c r="AU20" s="19">
        <v>23.827783040711601</v>
      </c>
      <c r="AV20" s="19">
        <v>23.503528350176374</v>
      </c>
      <c r="AW20" s="19">
        <v>23.607923689632997</v>
      </c>
      <c r="AX20" s="19">
        <v>23.318380517373335</v>
      </c>
      <c r="AY20" s="19">
        <v>23.326745684700327</v>
      </c>
      <c r="AZ20" s="19">
        <v>23.411123501284106</v>
      </c>
      <c r="BA20" s="19">
        <v>25.789225789842575</v>
      </c>
      <c r="BB20" s="19">
        <v>25.868037034324022</v>
      </c>
      <c r="BC20" s="19">
        <v>25.875603204407422</v>
      </c>
      <c r="BD20" s="19">
        <v>25.799600475429912</v>
      </c>
      <c r="BE20" s="19">
        <v>25.877132881070064</v>
      </c>
      <c r="BF20" s="19">
        <v>25.828849790233399</v>
      </c>
      <c r="BG20" s="19">
        <v>25.794187582461987</v>
      </c>
      <c r="BH20" s="19">
        <v>25.161961111085528</v>
      </c>
      <c r="BI20" s="19">
        <v>24.070464455191573</v>
      </c>
      <c r="BJ20" s="19">
        <v>23.83572801862492</v>
      </c>
      <c r="BK20" s="19">
        <v>23.810414864146541</v>
      </c>
      <c r="BL20" s="19">
        <v>23.909251995433912</v>
      </c>
      <c r="BM20" s="19">
        <v>25.216694938990447</v>
      </c>
      <c r="BN20" s="19">
        <v>25.086692551446927</v>
      </c>
      <c r="BO20" s="19">
        <v>25.059417761239978</v>
      </c>
      <c r="BP20" s="19">
        <v>24.91282827553481</v>
      </c>
      <c r="BQ20" s="19">
        <v>24.980998595125836</v>
      </c>
      <c r="BR20" s="19">
        <v>25.002723293837008</v>
      </c>
      <c r="BS20" s="19">
        <v>24.262124745788775</v>
      </c>
      <c r="BT20" s="19">
        <v>23.203012623172061</v>
      </c>
      <c r="BU20" s="19">
        <v>23.154545326244776</v>
      </c>
      <c r="BV20" s="19">
        <v>22.351271395465794</v>
      </c>
      <c r="BW20" s="19">
        <v>22.428647571176388</v>
      </c>
      <c r="BX20" s="19">
        <v>22.853555487457779</v>
      </c>
      <c r="BY20" s="19">
        <v>23.350720847349706</v>
      </c>
      <c r="BZ20" s="19">
        <v>23.431298433844312</v>
      </c>
      <c r="CA20" s="19">
        <v>24.250560875679607</v>
      </c>
      <c r="CB20" s="19">
        <v>24.348463383688106</v>
      </c>
      <c r="CC20" s="19">
        <v>24.223991269522216</v>
      </c>
      <c r="CD20" s="19">
        <v>23.851862038704326</v>
      </c>
      <c r="CE20" s="19">
        <v>23.753102250902948</v>
      </c>
      <c r="CF20" s="19">
        <v>23.795905835128359</v>
      </c>
      <c r="CG20" s="19">
        <v>23.903391047585</v>
      </c>
      <c r="CH20" s="19">
        <v>24.899895591476053</v>
      </c>
      <c r="CI20" s="19">
        <v>24.602877953238913</v>
      </c>
      <c r="CJ20" s="19">
        <v>25.643743034868617</v>
      </c>
      <c r="CK20" s="19">
        <v>27.115740272092825</v>
      </c>
      <c r="CL20" s="19">
        <v>27.85336384816808</v>
      </c>
      <c r="CM20" s="19">
        <v>27.47112914374879</v>
      </c>
      <c r="CN20" s="19">
        <v>28.08996036882332</v>
      </c>
      <c r="CO20" s="19">
        <v>28.169877500742402</v>
      </c>
      <c r="CP20" s="19">
        <v>28.117312696722397</v>
      </c>
      <c r="CQ20" s="19">
        <v>26.490302317237386</v>
      </c>
      <c r="CR20" s="19">
        <v>25.592642321775667</v>
      </c>
      <c r="CS20" s="19">
        <v>25.451228994118519</v>
      </c>
      <c r="CT20" s="19">
        <v>25.285619508238138</v>
      </c>
      <c r="CU20" s="19">
        <v>24.96295038714474</v>
      </c>
      <c r="CV20" s="19">
        <v>25.539474779976295</v>
      </c>
      <c r="CW20" s="19">
        <v>25.84008910053322</v>
      </c>
      <c r="CX20" s="19">
        <v>25.854521007619752</v>
      </c>
      <c r="CY20" s="19">
        <v>25.095404569491571</v>
      </c>
      <c r="CZ20" s="19">
        <v>26.541170422448911</v>
      </c>
      <c r="DA20" s="19">
        <v>26.602611134908251</v>
      </c>
      <c r="DB20" s="19">
        <v>26.628126838288335</v>
      </c>
      <c r="DC20" s="19">
        <v>26.255323787095968</v>
      </c>
      <c r="DD20" s="19">
        <v>26.265128879534753</v>
      </c>
      <c r="DE20" s="19">
        <v>26.112439668722427</v>
      </c>
      <c r="DF20" s="19">
        <v>27.036527526309523</v>
      </c>
      <c r="DG20" s="19">
        <v>27.031977064159623</v>
      </c>
      <c r="DH20" s="19">
        <v>27.019033481094151</v>
      </c>
      <c r="DI20" s="19">
        <v>27.075204441925628</v>
      </c>
      <c r="DJ20" s="19">
        <v>27.180564581156752</v>
      </c>
      <c r="DK20" s="19">
        <v>27.082491337255586</v>
      </c>
      <c r="DL20" s="19">
        <v>27.142644878996286</v>
      </c>
      <c r="DM20" s="19">
        <v>27.270853618799517</v>
      </c>
      <c r="DN20" s="19">
        <v>27.438501435150854</v>
      </c>
      <c r="DO20" s="19">
        <v>27.291191328169855</v>
      </c>
      <c r="DP20" s="19">
        <v>27.591354960352238</v>
      </c>
      <c r="DQ20" s="19">
        <v>27.620729911061275</v>
      </c>
      <c r="DR20" s="19">
        <v>28.992562571867698</v>
      </c>
      <c r="DS20" s="19">
        <v>29.001633590594111</v>
      </c>
      <c r="DT20" s="19">
        <v>29.802359564294644</v>
      </c>
      <c r="DU20" s="19">
        <v>29.588687043500663</v>
      </c>
      <c r="DV20" s="19">
        <v>29.809493646453461</v>
      </c>
      <c r="DW20" s="19">
        <v>30.072275139969463</v>
      </c>
      <c r="DX20" s="19">
        <v>30.056238761219301</v>
      </c>
      <c r="DY20" s="19">
        <v>30.4725166705696</v>
      </c>
      <c r="DZ20" s="19">
        <v>30.355980030839302</v>
      </c>
      <c r="EA20" s="19">
        <v>29.6680108525244</v>
      </c>
      <c r="EB20" s="19">
        <v>29.357648465891099</v>
      </c>
      <c r="EC20" s="19">
        <v>29.4403585553478</v>
      </c>
      <c r="ED20" s="19">
        <v>29.6208501337859</v>
      </c>
      <c r="EE20" s="19">
        <v>29.481409505534401</v>
      </c>
      <c r="EF20" s="19">
        <v>30.834098966442401</v>
      </c>
      <c r="EG20" s="19">
        <v>31.3</v>
      </c>
      <c r="EH20" s="19">
        <v>31.4</v>
      </c>
      <c r="EI20" s="19">
        <v>31.6</v>
      </c>
      <c r="EJ20" s="19">
        <v>31.773347670839001</v>
      </c>
      <c r="EK20" s="19">
        <v>31.946635452843601</v>
      </c>
      <c r="EL20" s="19">
        <v>31.888626272942599</v>
      </c>
      <c r="EM20" s="19">
        <v>31.293844307368801</v>
      </c>
      <c r="EN20" s="19">
        <v>30.729144549909801</v>
      </c>
      <c r="EO20" s="19">
        <v>30.750927510299299</v>
      </c>
      <c r="EP20" s="19">
        <v>30.421897999086301</v>
      </c>
      <c r="EQ20" s="19">
        <v>30.014672497301799</v>
      </c>
      <c r="ER20" s="19">
        <v>29.714207900066</v>
      </c>
      <c r="ES20" s="19">
        <v>29.8239672697073</v>
      </c>
      <c r="ET20" s="19">
        <v>29.155193427689699</v>
      </c>
      <c r="EU20" s="19">
        <v>29.189929885985801</v>
      </c>
    </row>
    <row r="21" spans="1:151" ht="17.25" customHeight="1" x14ac:dyDescent="0.25">
      <c r="A21" s="20" t="str">
        <f>Codierung!I101</f>
        <v>Rapsschrot 33/34 %</v>
      </c>
      <c r="B21" s="19">
        <v>33.827331346896969</v>
      </c>
      <c r="C21" s="19">
        <v>32.733338517769653</v>
      </c>
      <c r="D21" s="19">
        <v>33.834298118668599</v>
      </c>
      <c r="E21" s="19">
        <v>32.670208463567924</v>
      </c>
      <c r="F21" s="19">
        <v>32.510325382671063</v>
      </c>
      <c r="G21" s="19">
        <v>31.96921658945498</v>
      </c>
      <c r="H21" s="52">
        <v>31.785199728277885</v>
      </c>
      <c r="I21" s="52">
        <v>32.133043642523383</v>
      </c>
      <c r="J21" s="52">
        <v>31.405749272202456</v>
      </c>
      <c r="K21" s="52">
        <v>31.701150644444265</v>
      </c>
      <c r="L21" s="52">
        <v>32.51728306554773</v>
      </c>
      <c r="M21" s="52">
        <v>33.016171575823769</v>
      </c>
      <c r="N21" s="19">
        <v>33.801876320385631</v>
      </c>
      <c r="O21" s="19">
        <v>35.313440410318329</v>
      </c>
      <c r="P21" s="19">
        <v>35.433927778499708</v>
      </c>
      <c r="Q21" s="19">
        <v>34.233017122115982</v>
      </c>
      <c r="R21" s="19">
        <v>36.036014405132157</v>
      </c>
      <c r="S21" s="19">
        <v>36.310898908043235</v>
      </c>
      <c r="T21" s="52">
        <v>37.28860127279345</v>
      </c>
      <c r="U21" s="52">
        <v>37.483176220290879</v>
      </c>
      <c r="V21" s="52">
        <v>37.612780498895262</v>
      </c>
      <c r="W21" s="52">
        <v>38.22621767807081</v>
      </c>
      <c r="X21" s="52">
        <v>38.784465849852772</v>
      </c>
      <c r="Y21" s="52">
        <v>38.727638565424037</v>
      </c>
      <c r="Z21" s="19">
        <v>39.668910672659095</v>
      </c>
      <c r="AA21" s="19">
        <v>33.497812047185832</v>
      </c>
      <c r="AB21" s="19">
        <v>32.937993918887742</v>
      </c>
      <c r="AC21" s="19">
        <v>32.782542053046619</v>
      </c>
      <c r="AD21" s="19">
        <v>32.261370863707597</v>
      </c>
      <c r="AE21" s="19">
        <v>32.69991776440618</v>
      </c>
      <c r="AF21" s="19">
        <v>33.060052917271435</v>
      </c>
      <c r="AG21" s="19">
        <v>33.963888908413722</v>
      </c>
      <c r="AH21" s="19">
        <v>33.924415816576321</v>
      </c>
      <c r="AI21" s="19">
        <v>34.369260486047146</v>
      </c>
      <c r="AJ21" s="19">
        <v>34.469042778858054</v>
      </c>
      <c r="AK21" s="19">
        <v>35.038670977581383</v>
      </c>
      <c r="AL21" s="19">
        <v>34.593480565534122</v>
      </c>
      <c r="AM21" s="19">
        <v>32.891514932798962</v>
      </c>
      <c r="AN21" s="19">
        <v>31.832557103336274</v>
      </c>
      <c r="AO21" s="19">
        <v>31.437338173358263</v>
      </c>
      <c r="AP21" s="19">
        <v>32.024943284197072</v>
      </c>
      <c r="AQ21" s="19">
        <v>32.104645647036001</v>
      </c>
      <c r="AR21" s="19">
        <v>32.789067925893448</v>
      </c>
      <c r="AS21" s="19">
        <v>32.847122612054569</v>
      </c>
      <c r="AT21" s="19">
        <v>31.817080765694733</v>
      </c>
      <c r="AU21" s="19">
        <v>31.09330906722635</v>
      </c>
      <c r="AV21" s="19">
        <v>30.985484494376596</v>
      </c>
      <c r="AW21" s="19">
        <v>31.309834088006433</v>
      </c>
      <c r="AX21" s="19">
        <v>31.723278050624909</v>
      </c>
      <c r="AY21" s="19">
        <v>30.549641994610184</v>
      </c>
      <c r="AZ21" s="19">
        <v>30.364941784080347</v>
      </c>
      <c r="BA21" s="19">
        <v>30.406017453439009</v>
      </c>
      <c r="BB21" s="19">
        <v>30.459092014876372</v>
      </c>
      <c r="BC21" s="19">
        <v>30.016616556155078</v>
      </c>
      <c r="BD21" s="19">
        <v>29.807717802466609</v>
      </c>
      <c r="BE21" s="19">
        <v>30.576190827184409</v>
      </c>
      <c r="BF21" s="19">
        <v>30.846252031731098</v>
      </c>
      <c r="BG21" s="19">
        <v>30.976135924440996</v>
      </c>
      <c r="BH21" s="19">
        <v>31.185627285305333</v>
      </c>
      <c r="BI21" s="19">
        <v>30.368774786435882</v>
      </c>
      <c r="BJ21" s="19">
        <v>29.81654928340275</v>
      </c>
      <c r="BK21" s="19">
        <v>29.522212860927493</v>
      </c>
      <c r="BL21" s="19">
        <v>30.592509135166772</v>
      </c>
      <c r="BM21" s="19">
        <v>31.090403958039175</v>
      </c>
      <c r="BN21" s="19">
        <v>30.658120558706969</v>
      </c>
      <c r="BO21" s="19">
        <v>30.728969849355174</v>
      </c>
      <c r="BP21" s="19">
        <v>30.982399878170185</v>
      </c>
      <c r="BQ21" s="19">
        <v>31.090125814252605</v>
      </c>
      <c r="BR21" s="19">
        <v>31.763017532861955</v>
      </c>
      <c r="BS21" s="19">
        <v>31.322674651776623</v>
      </c>
      <c r="BT21" s="19">
        <v>31.335012398615063</v>
      </c>
      <c r="BU21" s="19">
        <v>31.522364844317202</v>
      </c>
      <c r="BV21" s="19">
        <v>32.925232557201568</v>
      </c>
      <c r="BW21" s="19">
        <v>33.044007654229318</v>
      </c>
      <c r="BX21" s="19">
        <v>33.816568521575441</v>
      </c>
      <c r="BY21" s="19">
        <v>33.691815226315057</v>
      </c>
      <c r="BZ21" s="19">
        <v>34.54614027843521</v>
      </c>
      <c r="CA21" s="19">
        <v>34.745963259847329</v>
      </c>
      <c r="CB21" s="19">
        <v>35.071431938734356</v>
      </c>
      <c r="CC21" s="19">
        <v>35.560545932009163</v>
      </c>
      <c r="CD21" s="19">
        <v>35.673806860016086</v>
      </c>
      <c r="CE21" s="19">
        <v>35.288936315798992</v>
      </c>
      <c r="CF21" s="19">
        <v>34.633784312780328</v>
      </c>
      <c r="CG21" s="19">
        <v>33.648050909719515</v>
      </c>
      <c r="CH21" s="19">
        <v>33.954265335299915</v>
      </c>
      <c r="CI21" s="19">
        <v>34.902283272481768</v>
      </c>
      <c r="CJ21" s="19">
        <v>34.699986950888743</v>
      </c>
      <c r="CK21" s="19">
        <v>34.7785704987093</v>
      </c>
      <c r="CL21" s="19">
        <v>34.579073231660004</v>
      </c>
      <c r="CM21" s="19">
        <v>35.096011994858571</v>
      </c>
      <c r="CN21" s="19">
        <v>33.360359647976772</v>
      </c>
      <c r="CO21" s="19">
        <v>34.357561511144539</v>
      </c>
      <c r="CP21" s="19">
        <v>34.56142095617794</v>
      </c>
      <c r="CQ21" s="19">
        <v>34.330747168278783</v>
      </c>
      <c r="CR21" s="19">
        <v>34.513344692255387</v>
      </c>
      <c r="CS21" s="19">
        <v>34.073890144483201</v>
      </c>
      <c r="CT21" s="19">
        <v>35.137293512150208</v>
      </c>
      <c r="CU21" s="19">
        <v>35.039949602179298</v>
      </c>
      <c r="CV21" s="19">
        <v>34.188047389325739</v>
      </c>
      <c r="CW21" s="19">
        <v>32.73559783127476</v>
      </c>
      <c r="CX21" s="19">
        <v>33.237308671757596</v>
      </c>
      <c r="CY21" s="19">
        <v>32.768041785003462</v>
      </c>
      <c r="CZ21" s="19">
        <v>34.330742387898674</v>
      </c>
      <c r="DA21" s="19">
        <v>33.923696488793745</v>
      </c>
      <c r="DB21" s="19">
        <v>33.675881942544137</v>
      </c>
      <c r="DC21" s="19">
        <v>34.507659585924671</v>
      </c>
      <c r="DD21" s="19">
        <v>33.292760414297199</v>
      </c>
      <c r="DE21" s="19">
        <v>32.403708937387691</v>
      </c>
      <c r="DF21" s="19">
        <v>31.277170229759776</v>
      </c>
      <c r="DG21" s="19">
        <v>31.340727112339451</v>
      </c>
      <c r="DH21" s="19">
        <v>31.450326502029689</v>
      </c>
      <c r="DI21" s="19">
        <v>33.017716739853292</v>
      </c>
      <c r="DJ21" s="19">
        <v>32.694361935791157</v>
      </c>
      <c r="DK21" s="19">
        <v>33.635180465310803</v>
      </c>
      <c r="DL21" s="19">
        <v>34.73622398105482</v>
      </c>
      <c r="DM21" s="19">
        <v>34.09748399989946</v>
      </c>
      <c r="DN21" s="19">
        <v>33.862973497976476</v>
      </c>
      <c r="DO21" s="19">
        <v>34.674536399846922</v>
      </c>
      <c r="DP21" s="19">
        <v>36.141307592368229</v>
      </c>
      <c r="DQ21" s="19">
        <v>36.679019178523532</v>
      </c>
      <c r="DR21" s="19">
        <v>36.61067757554143</v>
      </c>
      <c r="DS21" s="19">
        <v>34.900345072193254</v>
      </c>
      <c r="DT21" s="19">
        <v>34.664223912420105</v>
      </c>
      <c r="DU21" s="19">
        <v>34.734885210300398</v>
      </c>
      <c r="DV21" s="19">
        <v>35.361363695224426</v>
      </c>
      <c r="DW21" s="19">
        <v>35.813309037062552</v>
      </c>
      <c r="DX21" s="19">
        <v>37.371817646787001</v>
      </c>
      <c r="DY21" s="19">
        <v>38.807375081741</v>
      </c>
      <c r="DZ21" s="19">
        <v>39.747792532762901</v>
      </c>
      <c r="EA21" s="19">
        <v>44.071255166503903</v>
      </c>
      <c r="EB21" s="19">
        <v>45.684714366772297</v>
      </c>
      <c r="EC21" s="19">
        <v>46.995845030664199</v>
      </c>
      <c r="ED21" s="19">
        <v>46.966202404574901</v>
      </c>
      <c r="EE21" s="19">
        <v>43.679689553258399</v>
      </c>
      <c r="EF21" s="19">
        <v>42.401793637852101</v>
      </c>
      <c r="EG21" s="19">
        <v>44.1</v>
      </c>
      <c r="EH21" s="19">
        <v>42.1</v>
      </c>
      <c r="EI21" s="19">
        <v>44.3</v>
      </c>
      <c r="EJ21" s="19">
        <v>41.449782805762702</v>
      </c>
      <c r="EK21" s="19">
        <v>40.5381830064605</v>
      </c>
      <c r="EL21" s="19">
        <v>41.638074512656999</v>
      </c>
      <c r="EM21" s="19">
        <v>42.012167226346698</v>
      </c>
      <c r="EN21" s="19">
        <v>39.307711970903497</v>
      </c>
      <c r="EO21" s="19">
        <v>38.998882641813204</v>
      </c>
      <c r="EP21" s="19">
        <v>37.386684339486699</v>
      </c>
      <c r="EQ21" s="19">
        <v>34.695709532909</v>
      </c>
      <c r="ER21" s="19">
        <v>34.484132609834901</v>
      </c>
      <c r="ES21" s="19">
        <v>34.082013832357298</v>
      </c>
      <c r="ET21" s="19">
        <v>35.343442611433197</v>
      </c>
      <c r="EU21" s="19">
        <v>35.494409311384501</v>
      </c>
    </row>
    <row r="22" spans="1:151" ht="17.25" customHeight="1" x14ac:dyDescent="0.25">
      <c r="A22" s="20" t="str">
        <f>Codierung!I102</f>
        <v>Rapskuchen</v>
      </c>
      <c r="B22" s="19">
        <v>32.407814021909928</v>
      </c>
      <c r="C22" s="19">
        <v>31.6082702540658</v>
      </c>
      <c r="D22" s="19">
        <v>31.612276726448158</v>
      </c>
      <c r="E22" s="19">
        <v>32.342105921989109</v>
      </c>
      <c r="F22" s="19">
        <v>32.376253041267965</v>
      </c>
      <c r="G22" s="19">
        <v>32.37140437487345</v>
      </c>
      <c r="H22" s="52">
        <v>32.79630392528658</v>
      </c>
      <c r="I22" s="52">
        <v>32.849007640281691</v>
      </c>
      <c r="J22" s="52">
        <v>32.931466657573409</v>
      </c>
      <c r="K22" s="52">
        <v>32.702070745480853</v>
      </c>
      <c r="L22" s="52">
        <v>32.705245465277116</v>
      </c>
      <c r="M22" s="52">
        <v>32.998204282460748</v>
      </c>
      <c r="N22" s="19">
        <v>32.768931722896227</v>
      </c>
      <c r="O22" s="19">
        <v>33.314102221301702</v>
      </c>
      <c r="P22" s="19">
        <v>34.07834739169602</v>
      </c>
      <c r="Q22" s="19">
        <v>33.510587021634066</v>
      </c>
      <c r="R22" s="19">
        <v>34.10561596497849</v>
      </c>
      <c r="S22" s="19">
        <v>34.221730169685138</v>
      </c>
      <c r="T22" s="52">
        <v>36.121223341549033</v>
      </c>
      <c r="U22" s="52">
        <v>36.670240423334342</v>
      </c>
      <c r="V22" s="52">
        <v>36.572169188026102</v>
      </c>
      <c r="W22" s="52">
        <v>36.798259162309257</v>
      </c>
      <c r="X22" s="52">
        <v>38.386284473380186</v>
      </c>
      <c r="Y22" s="52">
        <v>38.11055908882782</v>
      </c>
      <c r="Z22" s="19">
        <v>36.909631154066858</v>
      </c>
      <c r="AA22" s="19">
        <v>33.896534543059005</v>
      </c>
      <c r="AB22" s="19">
        <v>33.994710771306671</v>
      </c>
      <c r="AC22" s="19">
        <v>34.470508274803599</v>
      </c>
      <c r="AD22" s="19">
        <v>34.716679131245002</v>
      </c>
      <c r="AE22" s="19">
        <v>34.57647435426744</v>
      </c>
      <c r="AF22" s="19">
        <v>34.860365664959787</v>
      </c>
      <c r="AG22" s="19">
        <v>35.036702674405404</v>
      </c>
      <c r="AH22" s="19">
        <v>35.08521452760359</v>
      </c>
      <c r="AI22" s="19">
        <v>34.822260106828018</v>
      </c>
      <c r="AJ22" s="19">
        <v>35.109999463570382</v>
      </c>
      <c r="AK22" s="19">
        <v>34.743964672495196</v>
      </c>
      <c r="AL22" s="19">
        <v>35.684595632549119</v>
      </c>
      <c r="AM22" s="19">
        <v>35.50601356359347</v>
      </c>
      <c r="AN22" s="19">
        <v>35.050706355863184</v>
      </c>
      <c r="AO22" s="19">
        <v>34.629802879014967</v>
      </c>
      <c r="AP22" s="19">
        <v>34.629806026178677</v>
      </c>
      <c r="AQ22" s="19">
        <v>34.652075013602264</v>
      </c>
      <c r="AR22" s="19">
        <v>33.967006602572766</v>
      </c>
      <c r="AS22" s="19">
        <v>33.974968371144193</v>
      </c>
      <c r="AT22" s="19">
        <v>33.94354822731362</v>
      </c>
      <c r="AU22" s="19">
        <v>33.857136801630602</v>
      </c>
      <c r="AV22" s="19">
        <v>33.806236775167825</v>
      </c>
      <c r="AW22" s="19">
        <v>33.870804419136967</v>
      </c>
      <c r="AX22" s="19">
        <v>33.371716381757302</v>
      </c>
      <c r="AY22" s="19">
        <v>33.349398172027747</v>
      </c>
      <c r="AZ22" s="19">
        <v>34.346068218389966</v>
      </c>
      <c r="BA22" s="19">
        <v>34.404155561972807</v>
      </c>
      <c r="BB22" s="19">
        <v>34.501874255608826</v>
      </c>
      <c r="BC22" s="19">
        <v>34.418522424184303</v>
      </c>
      <c r="BD22" s="19">
        <v>34.04242275374628</v>
      </c>
      <c r="BE22" s="19">
        <v>34.034294768192197</v>
      </c>
      <c r="BF22" s="19">
        <v>33.961020944069638</v>
      </c>
      <c r="BG22" s="19">
        <v>34.041072561141576</v>
      </c>
      <c r="BH22" s="19">
        <v>34.090269504204528</v>
      </c>
      <c r="BI22" s="19">
        <v>33.887765008320464</v>
      </c>
      <c r="BJ22" s="19">
        <v>33.890311082351289</v>
      </c>
      <c r="BK22" s="19">
        <v>33.895669420227058</v>
      </c>
      <c r="BL22" s="19">
        <v>34.072373500758218</v>
      </c>
      <c r="BM22" s="19">
        <v>34.116389781104189</v>
      </c>
      <c r="BN22" s="19">
        <v>33.799044928752352</v>
      </c>
      <c r="BO22" s="19">
        <v>33.992926934863668</v>
      </c>
      <c r="BP22" s="19">
        <v>32.170855356402839</v>
      </c>
      <c r="BQ22" s="19">
        <v>32.90765714983511</v>
      </c>
      <c r="BR22" s="19">
        <v>32.660339794154901</v>
      </c>
      <c r="BS22" s="19">
        <v>33.631192481836571</v>
      </c>
      <c r="BT22" s="19">
        <v>34.01677422905879</v>
      </c>
      <c r="BU22" s="19">
        <v>33.721952817963398</v>
      </c>
      <c r="BV22" s="19">
        <v>34.677042866553421</v>
      </c>
      <c r="BW22" s="19">
        <v>35.079410031136497</v>
      </c>
      <c r="BX22" s="19">
        <v>35.75423508570627</v>
      </c>
      <c r="BY22" s="19">
        <v>34.94309733298013</v>
      </c>
      <c r="BZ22" s="19">
        <v>35.130367919078537</v>
      </c>
      <c r="CA22" s="19">
        <v>35.208852348389399</v>
      </c>
      <c r="CB22" s="19">
        <v>36.645766330254567</v>
      </c>
      <c r="CC22" s="19">
        <v>36.570635392318401</v>
      </c>
      <c r="CD22" s="19">
        <v>36.57011630999888</v>
      </c>
      <c r="CE22" s="19">
        <v>35.091569611739708</v>
      </c>
      <c r="CF22" s="19">
        <v>35.11037592166592</v>
      </c>
      <c r="CG22" s="19">
        <v>35.130359674470505</v>
      </c>
      <c r="CH22" s="19">
        <v>35.782779596210254</v>
      </c>
      <c r="CI22" s="19">
        <v>35.87490690139979</v>
      </c>
      <c r="CJ22" s="19">
        <v>36.150484724565729</v>
      </c>
      <c r="CK22" s="19">
        <v>36.431633754336524</v>
      </c>
      <c r="CL22" s="19">
        <v>36.685818995222114</v>
      </c>
      <c r="CM22" s="19">
        <v>36.525480614542047</v>
      </c>
      <c r="CN22" s="19">
        <v>36.969791461860567</v>
      </c>
      <c r="CO22" s="19">
        <v>36.93977228230667</v>
      </c>
      <c r="CP22" s="19">
        <v>36.006449498264324</v>
      </c>
      <c r="CQ22" s="19">
        <v>36.598510486503585</v>
      </c>
      <c r="CR22" s="19">
        <v>36.571577989925132</v>
      </c>
      <c r="CS22" s="19">
        <v>36.72455278971924</v>
      </c>
      <c r="CT22" s="19">
        <v>36.250781694917173</v>
      </c>
      <c r="CU22" s="19">
        <v>35.725236587849508</v>
      </c>
      <c r="CV22" s="19">
        <v>34.985471856671836</v>
      </c>
      <c r="CW22" s="19">
        <v>32.319048836283159</v>
      </c>
      <c r="CX22" s="19">
        <v>32.235449614686182</v>
      </c>
      <c r="CY22" s="19">
        <v>32.358663059658745</v>
      </c>
      <c r="CZ22" s="19">
        <v>37.335319154095018</v>
      </c>
      <c r="DA22" s="19">
        <v>37.239259034321158</v>
      </c>
      <c r="DB22" s="19">
        <v>37.120202492226163</v>
      </c>
      <c r="DC22" s="19">
        <v>37.776276917346323</v>
      </c>
      <c r="DD22" s="19">
        <v>37.63249725625213</v>
      </c>
      <c r="DE22" s="19">
        <v>37.873055178712583</v>
      </c>
      <c r="DF22" s="19">
        <v>35.784718834960721</v>
      </c>
      <c r="DG22" s="19">
        <v>36.467598917670166</v>
      </c>
      <c r="DH22" s="19">
        <v>36.838548796368769</v>
      </c>
      <c r="DI22" s="19">
        <v>36.35541972102709</v>
      </c>
      <c r="DJ22" s="19">
        <v>36.272946492146843</v>
      </c>
      <c r="DK22" s="19">
        <v>36.544473742968336</v>
      </c>
      <c r="DL22" s="19">
        <v>36.553107341081507</v>
      </c>
      <c r="DM22" s="19">
        <v>36.890589500689799</v>
      </c>
      <c r="DN22" s="19">
        <v>36.89186873585151</v>
      </c>
      <c r="DO22" s="19">
        <v>37.039181430016647</v>
      </c>
      <c r="DP22" s="19">
        <v>37.308607092674748</v>
      </c>
      <c r="DQ22" s="19">
        <v>37.265242079477289</v>
      </c>
      <c r="DR22" s="19">
        <v>37.920874215095083</v>
      </c>
      <c r="DS22" s="19">
        <v>37.428676573225381</v>
      </c>
      <c r="DT22" s="19">
        <v>37.491084368079974</v>
      </c>
      <c r="DU22" s="19">
        <v>37.7808745561141</v>
      </c>
      <c r="DV22" s="19">
        <v>38.312655426150727</v>
      </c>
      <c r="DW22" s="19">
        <v>38.559342184992566</v>
      </c>
      <c r="DX22" s="19">
        <v>38.996697901997699</v>
      </c>
      <c r="DY22" s="19">
        <v>39.186934350774003</v>
      </c>
      <c r="DZ22" s="19">
        <v>40.259442285668001</v>
      </c>
      <c r="EA22" s="19">
        <v>41.319105293726601</v>
      </c>
      <c r="EB22" s="19">
        <v>40.641048200571603</v>
      </c>
      <c r="EC22" s="19">
        <v>41.330039458934699</v>
      </c>
      <c r="ED22" s="19">
        <v>42.443894914732198</v>
      </c>
      <c r="EE22" s="19">
        <v>44.039817824665001</v>
      </c>
      <c r="EF22" s="19">
        <v>44.4294013133755</v>
      </c>
      <c r="EG22" s="19">
        <v>42</v>
      </c>
      <c r="EH22" s="19">
        <v>42.1</v>
      </c>
      <c r="EI22" s="19">
        <v>42.1</v>
      </c>
      <c r="EJ22" s="19">
        <v>41.865360925478903</v>
      </c>
      <c r="EK22" s="19">
        <v>42.335474065217497</v>
      </c>
      <c r="EL22" s="19">
        <v>42.141817990025203</v>
      </c>
      <c r="EM22" s="19">
        <v>42.873161522830699</v>
      </c>
      <c r="EN22" s="19">
        <v>42.176158999489203</v>
      </c>
      <c r="EO22" s="19">
        <v>41.952387363183</v>
      </c>
      <c r="EP22" s="19">
        <v>39.1907438590667</v>
      </c>
      <c r="EQ22" s="19">
        <v>35.717327908121398</v>
      </c>
      <c r="ER22" s="19">
        <v>35.854812479735202</v>
      </c>
      <c r="ES22" s="19">
        <v>36.025350456406002</v>
      </c>
      <c r="ET22" s="19">
        <v>35.951726529627202</v>
      </c>
      <c r="EU22" s="19">
        <v>36.448848418076402</v>
      </c>
    </row>
    <row r="23" spans="1:151" ht="17.25" customHeight="1" x14ac:dyDescent="0.25">
      <c r="A23" s="20" t="str">
        <f>Codierung!I103</f>
        <v>Sojaschrot mind. 48% RP</v>
      </c>
      <c r="B23" s="19">
        <v>50.712184399179506</v>
      </c>
      <c r="C23" s="19">
        <v>49.464002206747061</v>
      </c>
      <c r="D23" s="19">
        <v>48.706975707116612</v>
      </c>
      <c r="E23" s="19">
        <v>47.168217439095578</v>
      </c>
      <c r="F23" s="19">
        <v>47.028720477291181</v>
      </c>
      <c r="G23" s="19">
        <v>47.897618163445863</v>
      </c>
      <c r="H23" s="52">
        <v>47.540672716243634</v>
      </c>
      <c r="I23" s="52">
        <v>47.58453635578023</v>
      </c>
      <c r="J23" s="52">
        <v>47.856885289751652</v>
      </c>
      <c r="K23" s="52">
        <v>49.95039815332283</v>
      </c>
      <c r="L23" s="52">
        <v>51.667611338529561</v>
      </c>
      <c r="M23" s="52">
        <v>52.560131516978757</v>
      </c>
      <c r="N23" s="19">
        <v>55.592882453086965</v>
      </c>
      <c r="O23" s="19">
        <v>58.770867408101921</v>
      </c>
      <c r="P23" s="19">
        <v>62.552696973800678</v>
      </c>
      <c r="Q23" s="19">
        <v>59.911071053577146</v>
      </c>
      <c r="R23" s="19">
        <v>63.910585579951942</v>
      </c>
      <c r="S23" s="19">
        <v>67.490403505482178</v>
      </c>
      <c r="T23" s="52">
        <v>66.021428273377538</v>
      </c>
      <c r="U23" s="52">
        <v>64.578404162250706</v>
      </c>
      <c r="V23" s="52">
        <v>67.290226481462724</v>
      </c>
      <c r="W23" s="52">
        <v>65.347016281488436</v>
      </c>
      <c r="X23" s="52">
        <v>64.667704059731022</v>
      </c>
      <c r="Y23" s="52">
        <v>63.927794112386003</v>
      </c>
      <c r="Z23" s="19">
        <v>63.492283473060418</v>
      </c>
      <c r="AA23" s="19">
        <v>64.619249005438434</v>
      </c>
      <c r="AB23" s="19">
        <v>65.108358929708672</v>
      </c>
      <c r="AC23" s="19">
        <v>64.649311543684206</v>
      </c>
      <c r="AD23" s="19">
        <v>65.250026252741748</v>
      </c>
      <c r="AE23" s="19">
        <v>65.761302793251701</v>
      </c>
      <c r="AF23" s="19">
        <v>65.679182220633777</v>
      </c>
      <c r="AG23" s="19">
        <v>66.998215007589593</v>
      </c>
      <c r="AH23" s="19">
        <v>66.99559626689188</v>
      </c>
      <c r="AI23" s="19">
        <v>67.856560413467378</v>
      </c>
      <c r="AJ23" s="19">
        <v>68.792412145849084</v>
      </c>
      <c r="AK23" s="19">
        <v>68.088744187083421</v>
      </c>
      <c r="AL23" s="19">
        <v>68.439031647345971</v>
      </c>
      <c r="AM23" s="19">
        <v>67.816310933858546</v>
      </c>
      <c r="AN23" s="19">
        <v>67.212469194300411</v>
      </c>
      <c r="AO23" s="19">
        <v>66.640073483857293</v>
      </c>
      <c r="AP23" s="19">
        <v>64.9931598623469</v>
      </c>
      <c r="AQ23" s="19">
        <v>64.242072269152743</v>
      </c>
      <c r="AR23" s="19">
        <v>63.970514627927777</v>
      </c>
      <c r="AS23" s="19">
        <v>63.336617013993404</v>
      </c>
      <c r="AT23" s="19">
        <v>62.405425155820936</v>
      </c>
      <c r="AU23" s="19">
        <v>60.966960735629605</v>
      </c>
      <c r="AV23" s="19">
        <v>56.783283100023887</v>
      </c>
      <c r="AW23" s="19">
        <v>56.509083487698383</v>
      </c>
      <c r="AX23" s="19">
        <v>53.928864756151128</v>
      </c>
      <c r="AY23" s="19">
        <v>53.971265644786193</v>
      </c>
      <c r="AZ23" s="19">
        <v>53.946996805520129</v>
      </c>
      <c r="BA23" s="19">
        <v>53.97404870975776</v>
      </c>
      <c r="BB23" s="19">
        <v>52.761174120908237</v>
      </c>
      <c r="BC23" s="19">
        <v>52.559646809417529</v>
      </c>
      <c r="BD23" s="19">
        <v>51.868215173782829</v>
      </c>
      <c r="BE23" s="19">
        <v>51.727061569027576</v>
      </c>
      <c r="BF23" s="19">
        <v>50.759251986336437</v>
      </c>
      <c r="BG23" s="19">
        <v>50.018917990650934</v>
      </c>
      <c r="BH23" s="19">
        <v>49.14818353762805</v>
      </c>
      <c r="BI23" s="19">
        <v>49.123620589224871</v>
      </c>
      <c r="BJ23" s="19">
        <v>51.563877288167667</v>
      </c>
      <c r="BK23" s="19">
        <v>52.182820432978126</v>
      </c>
      <c r="BL23" s="19">
        <v>54.124357045519659</v>
      </c>
      <c r="BM23" s="19">
        <v>54.912397711882612</v>
      </c>
      <c r="BN23" s="19">
        <v>54.214692457103439</v>
      </c>
      <c r="BO23" s="19">
        <v>53.719029726022548</v>
      </c>
      <c r="BP23" s="19">
        <v>52.692260832608461</v>
      </c>
      <c r="BQ23" s="19">
        <v>52.79350782417103</v>
      </c>
      <c r="BR23" s="19">
        <v>52.90643135285773</v>
      </c>
      <c r="BS23" s="19">
        <v>52.402897863370427</v>
      </c>
      <c r="BT23" s="19">
        <v>53.858616529520376</v>
      </c>
      <c r="BU23" s="19">
        <v>53.476647713726067</v>
      </c>
      <c r="BV23" s="19">
        <v>54.631525554167595</v>
      </c>
      <c r="BW23" s="19">
        <v>54.588555634647221</v>
      </c>
      <c r="BX23" s="19">
        <v>53.969405119532766</v>
      </c>
      <c r="BY23" s="19">
        <v>53.754061746882421</v>
      </c>
      <c r="BZ23" s="19">
        <v>54.362526658146571</v>
      </c>
      <c r="CA23" s="19">
        <v>54.457144007636337</v>
      </c>
      <c r="CB23" s="19">
        <v>55.346120937442365</v>
      </c>
      <c r="CC23" s="19">
        <v>55.569495436167472</v>
      </c>
      <c r="CD23" s="19">
        <v>55.889775289095269</v>
      </c>
      <c r="CE23" s="19">
        <v>56.527451485845937</v>
      </c>
      <c r="CF23" s="19">
        <v>58.713730961931773</v>
      </c>
      <c r="CG23" s="19">
        <v>59.851913825555933</v>
      </c>
      <c r="CH23" s="19">
        <v>60.706313031471304</v>
      </c>
      <c r="CI23" s="19">
        <v>60.089789226100379</v>
      </c>
      <c r="CJ23" s="19">
        <v>59.849924500615437</v>
      </c>
      <c r="CK23" s="19">
        <v>60.54032955518197</v>
      </c>
      <c r="CL23" s="19">
        <v>60.57518126909801</v>
      </c>
      <c r="CM23" s="19">
        <v>60.772363980356289</v>
      </c>
      <c r="CN23" s="19">
        <v>57.516581186721737</v>
      </c>
      <c r="CO23" s="19">
        <v>56.972580313231283</v>
      </c>
      <c r="CP23" s="19">
        <v>56.197703140269148</v>
      </c>
      <c r="CQ23" s="19">
        <v>55.340964086149</v>
      </c>
      <c r="CR23" s="19">
        <v>54.215372627570915</v>
      </c>
      <c r="CS23" s="19">
        <v>53.485210194441215</v>
      </c>
      <c r="CT23" s="19">
        <v>52.910231200929694</v>
      </c>
      <c r="CU23" s="19">
        <v>50.740686904643127</v>
      </c>
      <c r="CV23" s="19">
        <v>50.767889404368496</v>
      </c>
      <c r="CW23" s="19">
        <v>51.578121263118604</v>
      </c>
      <c r="CX23" s="19">
        <v>51.426368744089615</v>
      </c>
      <c r="CY23" s="19">
        <v>51.143494914562083</v>
      </c>
      <c r="CZ23" s="19">
        <v>51.440056464273084</v>
      </c>
      <c r="DA23" s="19">
        <v>51.185991473711368</v>
      </c>
      <c r="DB23" s="19">
        <v>50.914556981775348</v>
      </c>
      <c r="DC23" s="19">
        <v>50.637732266996814</v>
      </c>
      <c r="DD23" s="19">
        <v>50.711652595534026</v>
      </c>
      <c r="DE23" s="19">
        <v>50.484749168999798</v>
      </c>
      <c r="DF23" s="19">
        <v>49.610023439296384</v>
      </c>
      <c r="DG23" s="19">
        <v>50.051635222442044</v>
      </c>
      <c r="DH23" s="19">
        <v>50.354173487298624</v>
      </c>
      <c r="DI23" s="19">
        <v>51.432989935720549</v>
      </c>
      <c r="DJ23" s="19">
        <v>51.76552572307628</v>
      </c>
      <c r="DK23" s="19">
        <v>52.781130307419645</v>
      </c>
      <c r="DL23" s="19">
        <v>54.6066514402048</v>
      </c>
      <c r="DM23" s="19">
        <v>55.747785533562897</v>
      </c>
      <c r="DN23" s="19">
        <v>57.453000827037179</v>
      </c>
      <c r="DO23" s="19">
        <v>58.862512829648594</v>
      </c>
      <c r="DP23" s="19">
        <v>62.444971660767337</v>
      </c>
      <c r="DQ23" s="19">
        <v>63.539720177767542</v>
      </c>
      <c r="DR23" s="19">
        <v>63.092719143235733</v>
      </c>
      <c r="DS23" s="19">
        <v>63.574852357028476</v>
      </c>
      <c r="DT23" s="19">
        <v>63.782913122069729</v>
      </c>
      <c r="DU23" s="19">
        <v>65.9084578113292</v>
      </c>
      <c r="DV23" s="19">
        <v>68.404781870598427</v>
      </c>
      <c r="DW23" s="19">
        <v>69.795505815999491</v>
      </c>
      <c r="DX23" s="19">
        <v>71.9037657093251</v>
      </c>
      <c r="DY23" s="19">
        <v>75.543565341140194</v>
      </c>
      <c r="DZ23" s="19">
        <v>78.249100243115095</v>
      </c>
      <c r="EA23" s="19">
        <v>76.918396666514596</v>
      </c>
      <c r="EB23" s="19">
        <v>83.546639602175105</v>
      </c>
      <c r="EC23" s="19">
        <v>84.258582033730804</v>
      </c>
      <c r="ED23" s="19">
        <v>83.264277457872097</v>
      </c>
      <c r="EE23" s="19">
        <v>82.044414911044001</v>
      </c>
      <c r="EF23" s="19">
        <v>80.589849154914106</v>
      </c>
      <c r="EG23" s="19">
        <v>79.7</v>
      </c>
      <c r="EH23" s="19">
        <v>79.900000000000006</v>
      </c>
      <c r="EI23" s="19">
        <v>77.7</v>
      </c>
      <c r="EJ23" s="19">
        <v>75.6257389796843</v>
      </c>
      <c r="EK23" s="19">
        <v>75.211371833175605</v>
      </c>
      <c r="EL23" s="19">
        <v>74.529977114567103</v>
      </c>
      <c r="EM23" s="19">
        <v>72.541172474810494</v>
      </c>
      <c r="EN23" s="19">
        <v>70.180191922761296</v>
      </c>
      <c r="EO23" s="19">
        <v>68.578057595264497</v>
      </c>
      <c r="EP23" s="19">
        <v>64.547601589178797</v>
      </c>
      <c r="EQ23" s="19">
        <v>62.835075718093698</v>
      </c>
      <c r="ER23" s="19">
        <v>60.892286836914899</v>
      </c>
      <c r="ES23" s="19">
        <v>59.588983870898403</v>
      </c>
      <c r="ET23" s="19">
        <v>58.562805642274398</v>
      </c>
      <c r="EU23" s="19">
        <v>58.881748358996298</v>
      </c>
    </row>
    <row r="24" spans="1:151" x14ac:dyDescent="0.25">
      <c r="A24" s="22" t="str">
        <f>Codierung!I104</f>
        <v>Anzahl erhobene Mischfutterhersteller: 6</v>
      </c>
      <c r="B24" s="22"/>
      <c r="C24" s="22"/>
      <c r="D24" s="22"/>
      <c r="E24" s="22"/>
      <c r="F24" s="22"/>
      <c r="G24" s="22"/>
      <c r="H24" s="22"/>
      <c r="I24" s="22"/>
      <c r="J24" s="22"/>
      <c r="K24" s="22"/>
      <c r="L24" s="22"/>
      <c r="M24" s="22"/>
      <c r="N24" s="21"/>
      <c r="O24" s="21"/>
      <c r="P24" s="21"/>
      <c r="Q24" s="21"/>
      <c r="R24" s="21"/>
      <c r="S24" s="21"/>
      <c r="T24" s="21"/>
      <c r="U24" s="21"/>
      <c r="V24" s="21"/>
      <c r="W24" s="21"/>
      <c r="X24" s="21"/>
      <c r="Y24" s="21"/>
      <c r="Z24" s="21"/>
      <c r="AA24" s="21"/>
      <c r="AB24" s="21"/>
      <c r="AC24" s="21"/>
      <c r="AD24" s="21"/>
      <c r="AE24" s="21"/>
      <c r="AF24" s="21"/>
      <c r="AG24" s="21"/>
      <c r="AH24" s="21"/>
      <c r="AI24" s="21"/>
      <c r="AJ24" s="21"/>
      <c r="AK24" s="21"/>
      <c r="BD24" s="135"/>
      <c r="BE24" s="135"/>
      <c r="BF24" s="135"/>
      <c r="BG24" s="135"/>
      <c r="BH24" s="135"/>
      <c r="BS24" s="93"/>
      <c r="BT24" s="93"/>
      <c r="BU24" s="93"/>
      <c r="EA24" s="135"/>
      <c r="EB24" s="135"/>
      <c r="EC24" s="135"/>
    </row>
    <row r="25" spans="1:151" x14ac:dyDescent="0.25">
      <c r="A25" s="23" t="str">
        <f>Codierung!I105</f>
        <v>(1) keine Angaben, da zu wenig Nennungen</v>
      </c>
      <c r="B25" s="23"/>
      <c r="C25" s="23"/>
      <c r="D25" s="23"/>
      <c r="E25" s="23"/>
      <c r="F25" s="23"/>
      <c r="G25" s="23"/>
      <c r="H25" s="23"/>
      <c r="I25" s="23"/>
      <c r="J25" s="23"/>
      <c r="K25" s="23"/>
      <c r="L25" s="23"/>
      <c r="M25" s="23"/>
      <c r="N25" s="21"/>
      <c r="O25" s="21"/>
      <c r="P25" s="21"/>
      <c r="Q25" s="21"/>
      <c r="R25" s="21"/>
      <c r="S25" s="21"/>
      <c r="T25" s="21"/>
      <c r="U25" s="21"/>
      <c r="V25" s="21"/>
      <c r="W25" s="21"/>
      <c r="X25" s="21"/>
      <c r="Y25" s="21"/>
      <c r="Z25" s="21"/>
      <c r="AA25" s="21"/>
      <c r="AB25" s="21"/>
      <c r="AC25" s="21"/>
      <c r="AD25" s="21"/>
      <c r="AE25" s="21"/>
      <c r="AF25" s="21"/>
      <c r="AG25" s="21"/>
      <c r="AH25" s="21"/>
      <c r="AI25" s="21"/>
      <c r="AJ25" s="21"/>
      <c r="AK25" s="21"/>
      <c r="BC25" s="135"/>
      <c r="BD25" s="135"/>
      <c r="BE25" s="135"/>
      <c r="BF25" s="135"/>
      <c r="BG25" s="135"/>
      <c r="BH25" s="135"/>
      <c r="BS25" s="93"/>
      <c r="BT25" s="93"/>
      <c r="BU25" s="93"/>
    </row>
    <row r="26" spans="1:151" x14ac:dyDescent="0.25">
      <c r="A26" s="22" t="str">
        <f>Codierung!I106</f>
        <v>Quelle: Fachbereich Marktanalysen, BLW (Umfrage bei Mischfutterherstellern)</v>
      </c>
      <c r="B26" s="22"/>
      <c r="C26" s="22"/>
      <c r="D26" s="22"/>
      <c r="E26" s="22"/>
      <c r="F26" s="22"/>
      <c r="G26" s="22"/>
      <c r="H26" s="22"/>
      <c r="I26" s="22"/>
      <c r="J26" s="22"/>
      <c r="K26" s="22"/>
      <c r="L26" s="22"/>
      <c r="M26" s="22"/>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Y26" s="123"/>
      <c r="AZ26" s="123"/>
      <c r="BA26" s="123"/>
      <c r="BB26" s="123"/>
      <c r="BC26" s="135"/>
      <c r="BD26" s="135"/>
      <c r="BE26" s="135"/>
      <c r="BF26" s="135"/>
      <c r="BG26" s="135"/>
      <c r="BH26" s="135"/>
    </row>
    <row r="27" spans="1:151" x14ac:dyDescent="0.25">
      <c r="A27" s="22" t="str">
        <f>Codierung!I107</f>
        <v>Bemerkungen: Die Preise sind mengengewichtet und enthalten keine Mehrwertsteuer. Als Erntejahr gilt der Zeitraum vom Juli bis Juni des Folgejahres.</v>
      </c>
      <c r="B27" s="22"/>
      <c r="C27" s="22"/>
      <c r="D27" s="22"/>
      <c r="E27" s="22"/>
      <c r="F27" s="22"/>
      <c r="G27" s="22"/>
      <c r="H27" s="22"/>
      <c r="I27" s="22"/>
      <c r="J27" s="22"/>
      <c r="K27" s="22"/>
      <c r="L27" s="22"/>
      <c r="M27" s="22"/>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W27" s="123"/>
      <c r="AY27" s="123"/>
      <c r="AZ27" s="123"/>
      <c r="BB27" s="135"/>
      <c r="BC27" s="135"/>
      <c r="BD27" s="123"/>
      <c r="BE27" s="135"/>
      <c r="BF27" s="135"/>
      <c r="BG27" s="135"/>
    </row>
    <row r="28" spans="1:151" ht="15" customHeight="1" x14ac:dyDescent="0.25">
      <c r="N28" s="2"/>
      <c r="O28" s="2"/>
      <c r="P28" s="2"/>
      <c r="Q28" s="2"/>
      <c r="R28" s="2"/>
      <c r="S28" s="2"/>
      <c r="T28" s="2"/>
      <c r="U28" s="2"/>
      <c r="V28" s="2"/>
      <c r="W28" s="2"/>
      <c r="X28" s="2"/>
      <c r="Y28" s="2"/>
      <c r="Z28" s="2"/>
      <c r="AA28" s="2"/>
      <c r="AB28" s="2"/>
      <c r="AC28" s="2"/>
      <c r="AD28" s="2"/>
      <c r="AE28" s="2"/>
      <c r="AF28" s="2"/>
      <c r="AG28" s="2"/>
      <c r="AH28" s="2"/>
      <c r="AI28" s="2"/>
      <c r="AJ28" s="2"/>
      <c r="AK28" s="2"/>
      <c r="AW28" s="123"/>
      <c r="AY28" s="123"/>
      <c r="AZ28" s="123"/>
      <c r="BC28" s="136"/>
    </row>
    <row r="29" spans="1:151" x14ac:dyDescent="0.25">
      <c r="AW29" s="123"/>
      <c r="AY29" s="123"/>
      <c r="AZ29" s="123"/>
      <c r="BA29" s="123"/>
      <c r="BC29" s="136"/>
    </row>
    <row r="30" spans="1:151" x14ac:dyDescent="0.25">
      <c r="AT30" s="123"/>
      <c r="AU30" s="123"/>
      <c r="AV30" s="123"/>
      <c r="AW30" s="123"/>
      <c r="AX30" s="123"/>
      <c r="AY30" s="123"/>
      <c r="AZ30" s="123"/>
      <c r="BC30" s="136"/>
    </row>
    <row r="31" spans="1:151" x14ac:dyDescent="0.25">
      <c r="AT31" s="123"/>
      <c r="AU31" s="123"/>
      <c r="AV31" s="123"/>
      <c r="AW31" s="123"/>
      <c r="AX31" s="123"/>
      <c r="AY31" s="123"/>
      <c r="AZ31" s="123"/>
    </row>
    <row r="32" spans="1:151" x14ac:dyDescent="0.25">
      <c r="AT32" s="123"/>
      <c r="AU32" s="123"/>
      <c r="AV32" s="123"/>
      <c r="AW32" s="123"/>
      <c r="AX32" s="123"/>
      <c r="AY32" s="123"/>
      <c r="AZ32" s="123"/>
    </row>
    <row r="33" spans="46:75" x14ac:dyDescent="0.25">
      <c r="AT33" s="123"/>
      <c r="AU33" s="123"/>
      <c r="AV33" s="123"/>
      <c r="AW33" s="123"/>
      <c r="AY33" s="123"/>
      <c r="AZ33" s="123"/>
      <c r="BA33" s="135"/>
      <c r="BB33" s="135"/>
      <c r="BC33" s="123"/>
      <c r="BD33" s="135"/>
      <c r="BE33" s="135"/>
      <c r="BF33" s="135"/>
      <c r="BG33" s="137"/>
    </row>
    <row r="34" spans="46:75" x14ac:dyDescent="0.25">
      <c r="AT34" s="123"/>
      <c r="AU34" s="123"/>
      <c r="AV34" s="123"/>
      <c r="AW34" s="123"/>
      <c r="AY34" s="123"/>
      <c r="AZ34" s="123"/>
      <c r="BB34" s="137"/>
      <c r="BC34" s="137"/>
      <c r="BD34" s="137"/>
      <c r="BE34" s="137"/>
      <c r="BF34" s="137"/>
      <c r="BG34" s="137"/>
      <c r="BH34" s="136"/>
    </row>
    <row r="35" spans="46:75" x14ac:dyDescent="0.25">
      <c r="AT35" s="123"/>
      <c r="AW35" s="123"/>
      <c r="AY35" s="123"/>
      <c r="AZ35" s="123"/>
      <c r="BB35" s="137"/>
      <c r="BC35" s="137"/>
      <c r="BD35" s="137"/>
      <c r="BE35" s="137"/>
      <c r="BF35" s="137"/>
      <c r="BG35" s="137"/>
      <c r="BH35" s="136"/>
    </row>
    <row r="36" spans="46:75" x14ac:dyDescent="0.25">
      <c r="AY36" s="123"/>
      <c r="AZ36" s="123"/>
      <c r="BB36" s="137"/>
      <c r="BC36" s="137"/>
      <c r="BD36" s="137"/>
      <c r="BE36" s="137"/>
      <c r="BF36" s="137"/>
      <c r="BG36" s="137"/>
      <c r="BH36" s="136"/>
    </row>
    <row r="37" spans="46:75" x14ac:dyDescent="0.25">
      <c r="AY37" s="123"/>
      <c r="AZ37" s="123"/>
      <c r="BB37" s="137"/>
      <c r="BC37" s="137"/>
      <c r="BD37" s="137"/>
      <c r="BE37" s="137"/>
      <c r="BF37" s="137"/>
      <c r="BG37" s="137"/>
    </row>
    <row r="38" spans="46:75" x14ac:dyDescent="0.25">
      <c r="BB38" s="137"/>
      <c r="BC38" s="137"/>
      <c r="BD38" s="137"/>
      <c r="BE38" s="137"/>
      <c r="BF38" s="137"/>
      <c r="BG38" s="137"/>
    </row>
    <row r="39" spans="46:75" x14ac:dyDescent="0.25">
      <c r="BD39"/>
      <c r="BE39"/>
      <c r="BF39"/>
      <c r="BG39"/>
      <c r="BH39"/>
      <c r="BI39"/>
      <c r="BV39"/>
      <c r="BW39"/>
    </row>
    <row r="40" spans="46:75" x14ac:dyDescent="0.25">
      <c r="BD40"/>
      <c r="BE40"/>
      <c r="BF40"/>
      <c r="BG40"/>
      <c r="BH40"/>
      <c r="BI40"/>
      <c r="BV40"/>
      <c r="BW40"/>
    </row>
    <row r="41" spans="46:75" x14ac:dyDescent="0.25">
      <c r="BD41"/>
      <c r="BE41"/>
      <c r="BF41"/>
      <c r="BG41"/>
      <c r="BH41"/>
      <c r="BI41"/>
      <c r="BV41"/>
      <c r="BW41"/>
    </row>
    <row r="42" spans="46:75" x14ac:dyDescent="0.25">
      <c r="BD42"/>
      <c r="BE42"/>
      <c r="BF42"/>
      <c r="BG42"/>
      <c r="BH42"/>
      <c r="BI42"/>
      <c r="BV42"/>
      <c r="BW42"/>
    </row>
    <row r="43" spans="46:75" x14ac:dyDescent="0.25">
      <c r="BD43"/>
      <c r="BE43"/>
      <c r="BF43"/>
      <c r="BG43"/>
      <c r="BH43"/>
      <c r="BI43"/>
      <c r="BV43"/>
      <c r="BW43"/>
    </row>
    <row r="44" spans="46:75" x14ac:dyDescent="0.25">
      <c r="BD44"/>
      <c r="BE44"/>
      <c r="BF44"/>
      <c r="BG44"/>
      <c r="BH44"/>
      <c r="BI44"/>
      <c r="BV44"/>
      <c r="BW44"/>
    </row>
    <row r="45" spans="46:75" x14ac:dyDescent="0.25">
      <c r="BD45"/>
      <c r="BE45"/>
      <c r="BF45"/>
      <c r="BG45"/>
      <c r="BH45"/>
      <c r="BI45"/>
      <c r="BV45"/>
      <c r="BW45"/>
    </row>
    <row r="46" spans="46:75" x14ac:dyDescent="0.25">
      <c r="BD46"/>
      <c r="BE46"/>
      <c r="BF46"/>
      <c r="BG46"/>
      <c r="BH46"/>
      <c r="BI46"/>
      <c r="BV46"/>
      <c r="BW46"/>
    </row>
    <row r="47" spans="46:75" x14ac:dyDescent="0.25">
      <c r="BD47"/>
      <c r="BE47"/>
      <c r="BF47"/>
      <c r="BG47"/>
      <c r="BH47"/>
      <c r="BI47"/>
      <c r="BV47"/>
      <c r="BW47"/>
    </row>
  </sheetData>
  <mergeCells count="51">
    <mergeCell ref="EM11:EO11"/>
    <mergeCell ref="EJ11:EL11"/>
    <mergeCell ref="EG11:EI11"/>
    <mergeCell ref="EA11:EC11"/>
    <mergeCell ref="DX11:DZ11"/>
    <mergeCell ref="CT11:CV11"/>
    <mergeCell ref="DC11:DE11"/>
    <mergeCell ref="DO11:DQ11"/>
    <mergeCell ref="DR11:DT11"/>
    <mergeCell ref="DL11:DN11"/>
    <mergeCell ref="DU11:DW11"/>
    <mergeCell ref="A11:A12"/>
    <mergeCell ref="N11:P11"/>
    <mergeCell ref="Z11:AB11"/>
    <mergeCell ref="B11:D11"/>
    <mergeCell ref="W11:Y11"/>
    <mergeCell ref="E11:G11"/>
    <mergeCell ref="H11:J11"/>
    <mergeCell ref="Q11:S11"/>
    <mergeCell ref="K11:M11"/>
    <mergeCell ref="T11:V11"/>
    <mergeCell ref="AC11:AE11"/>
    <mergeCell ref="AU11:AW11"/>
    <mergeCell ref="AF11:AH11"/>
    <mergeCell ref="AI11:AK11"/>
    <mergeCell ref="AX11:AZ11"/>
    <mergeCell ref="AL11:AN11"/>
    <mergeCell ref="AO11:AQ11"/>
    <mergeCell ref="AR11:AT11"/>
    <mergeCell ref="BG11:BI11"/>
    <mergeCell ref="BM11:BO11"/>
    <mergeCell ref="BP11:BR11"/>
    <mergeCell ref="BJ11:BL11"/>
    <mergeCell ref="BA11:BC11"/>
    <mergeCell ref="BD11:BF11"/>
    <mergeCell ref="ES11:EU11"/>
    <mergeCell ref="BV11:BX11"/>
    <mergeCell ref="BS11:BU11"/>
    <mergeCell ref="DI11:DK11"/>
    <mergeCell ref="DF11:DH11"/>
    <mergeCell ref="CZ11:DB11"/>
    <mergeCell ref="BY11:CA11"/>
    <mergeCell ref="CH11:CJ11"/>
    <mergeCell ref="CK11:CM11"/>
    <mergeCell ref="CN11:CP11"/>
    <mergeCell ref="CQ11:CS11"/>
    <mergeCell ref="CE11:CG11"/>
    <mergeCell ref="CB11:CD11"/>
    <mergeCell ref="CW11:CY11"/>
    <mergeCell ref="EP11:ER11"/>
    <mergeCell ref="ED11:EF11"/>
  </mergeCells>
  <phoneticPr fontId="53" type="noConversion"/>
  <pageMargins left="0.7" right="0.7" top="0.78740157499999996" bottom="0.78740157499999996" header="0.3" footer="0.3"/>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0</xdr:col>
                    <xdr:colOff>142875</xdr:colOff>
                    <xdr:row>9</xdr:row>
                    <xdr:rowOff>85725</xdr:rowOff>
                  </from>
                  <to>
                    <xdr:col>0</xdr:col>
                    <xdr:colOff>1724025</xdr:colOff>
                    <xdr:row>10</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68C52"/>
    <pageSetUpPr fitToPage="1"/>
  </sheetPr>
  <dimension ref="A1:EV207"/>
  <sheetViews>
    <sheetView showGridLines="0" zoomScale="75" zoomScaleNormal="75" workbookViewId="0">
      <pane xSplit="1" ySplit="11" topLeftCell="B24" activePane="bottomRight" state="frozen"/>
      <selection activeCell="A7" sqref="A7"/>
      <selection pane="topRight" activeCell="A7" sqref="A7"/>
      <selection pane="bottomLeft" activeCell="A7" sqref="A7"/>
      <selection pane="bottomRight" activeCell="DY44" sqref="DY44"/>
    </sheetView>
  </sheetViews>
  <sheetFormatPr baseColWidth="10" defaultColWidth="11.42578125" defaultRowHeight="12.75" outlineLevelCol="1" x14ac:dyDescent="0.2"/>
  <cols>
    <col min="1" max="1" width="27.85546875" style="5" customWidth="1"/>
    <col min="2" max="2" width="11" style="5" customWidth="1"/>
    <col min="3" max="98" width="6.7109375" style="5" hidden="1" customWidth="1" outlineLevel="1"/>
    <col min="99" max="104" width="7.28515625" style="5" hidden="1" customWidth="1" outlineLevel="1"/>
    <col min="105" max="105" width="7.28515625" style="5" customWidth="1" collapsed="1"/>
    <col min="106" max="109" width="7.28515625" style="5" customWidth="1"/>
    <col min="110" max="110" width="11.42578125" style="5"/>
    <col min="111" max="113" width="11.42578125" style="5" customWidth="1"/>
    <col min="114" max="16384" width="11.42578125" style="5"/>
  </cols>
  <sheetData>
    <row r="1" spans="1:152" ht="12.75" customHeight="1" x14ac:dyDescent="0.2">
      <c r="I1" s="9" t="str">
        <f>Codierung!$I11</f>
        <v>Eidgenössisches Departement für</v>
      </c>
      <c r="AY1" s="113"/>
      <c r="AZ1" s="113"/>
      <c r="BA1" s="171"/>
      <c r="BB1" s="171"/>
      <c r="BC1" s="171"/>
      <c r="BD1" s="171"/>
      <c r="BE1" s="171"/>
      <c r="BF1" s="357"/>
      <c r="BG1" s="357"/>
      <c r="BH1" s="357"/>
      <c r="BI1" s="357"/>
      <c r="BJ1" s="357"/>
      <c r="BK1" s="113"/>
      <c r="BL1" s="113"/>
    </row>
    <row r="2" spans="1:152" ht="13.15" customHeight="1" x14ac:dyDescent="0.2">
      <c r="I2" s="9" t="str">
        <f>Codierung!$I12</f>
        <v>Wirtschaft, Bildung und Forschung WBF</v>
      </c>
      <c r="AY2" s="113"/>
      <c r="AZ2" s="113"/>
      <c r="BA2" s="171"/>
      <c r="BB2" s="171"/>
      <c r="BC2" s="171"/>
      <c r="BD2" s="171"/>
      <c r="BE2" s="171"/>
      <c r="BF2" s="357"/>
      <c r="BG2" s="357"/>
      <c r="BH2" s="357"/>
      <c r="BI2" s="357"/>
      <c r="BJ2" s="357"/>
      <c r="BK2" s="113"/>
      <c r="BL2" s="113"/>
    </row>
    <row r="3" spans="1:152" ht="14.25" customHeight="1" x14ac:dyDescent="0.2">
      <c r="I3" s="289" t="str">
        <f>Codierung!$I13</f>
        <v>Bundesamt für Landwirtschaft BLW</v>
      </c>
      <c r="AY3" s="113"/>
      <c r="AZ3" s="113"/>
      <c r="BA3" s="171"/>
      <c r="BB3" s="171"/>
      <c r="BC3" s="171"/>
      <c r="BD3" s="171"/>
      <c r="BE3" s="171"/>
      <c r="BF3" s="357"/>
      <c r="BG3" s="357"/>
      <c r="BH3" s="357"/>
      <c r="BI3" s="357"/>
      <c r="BJ3" s="357"/>
      <c r="BK3" s="113"/>
      <c r="BL3" s="113"/>
    </row>
    <row r="4" spans="1:152" x14ac:dyDescent="0.2">
      <c r="I4" s="9" t="str">
        <f>Codierung!$I14</f>
        <v>Fachbereich Marktanalysen</v>
      </c>
      <c r="AY4" s="113"/>
      <c r="AZ4" s="113"/>
      <c r="BA4" s="171"/>
      <c r="BB4" s="171"/>
      <c r="BC4" s="171"/>
      <c r="BD4" s="171"/>
      <c r="BE4" s="171"/>
      <c r="BF4" s="357"/>
      <c r="BG4" s="357"/>
      <c r="BH4" s="357"/>
      <c r="BI4" s="357"/>
      <c r="BJ4" s="357"/>
      <c r="BK4" s="113"/>
      <c r="BL4" s="113"/>
    </row>
    <row r="5" spans="1:152" x14ac:dyDescent="0.2">
      <c r="A5" s="26" t="str">
        <f>Codierung!I114</f>
        <v>Tab. 3: Futtermittel</v>
      </c>
      <c r="B5" s="25"/>
      <c r="C5" s="25"/>
      <c r="D5" s="25"/>
      <c r="E5" s="25"/>
      <c r="F5" s="25"/>
      <c r="G5" s="25"/>
      <c r="H5" s="25"/>
      <c r="I5" s="25"/>
      <c r="J5" s="25"/>
      <c r="K5" s="25"/>
      <c r="L5" s="25"/>
      <c r="M5" s="25"/>
      <c r="N5" s="25"/>
      <c r="O5" s="25"/>
      <c r="Q5" s="25"/>
      <c r="R5" s="25"/>
      <c r="S5" s="25"/>
      <c r="T5" s="25"/>
      <c r="U5" s="25"/>
      <c r="V5" s="25"/>
      <c r="W5" s="25"/>
      <c r="X5" s="25"/>
      <c r="Y5" s="25"/>
      <c r="Z5" s="25"/>
      <c r="AA5" s="25"/>
      <c r="AB5" s="25"/>
      <c r="AC5" s="25"/>
      <c r="AD5" s="25"/>
      <c r="AE5" s="25"/>
      <c r="AF5" s="25"/>
      <c r="AG5" s="25"/>
      <c r="AH5" s="25"/>
      <c r="AI5" s="25"/>
      <c r="AJ5" s="25"/>
      <c r="AK5" s="25"/>
      <c r="AL5" s="25"/>
    </row>
    <row r="6" spans="1:152" x14ac:dyDescent="0.2">
      <c r="A6" s="55" t="str">
        <f>Codierung!I115</f>
        <v>Internationale Börsennotierung, Frachtkosten aus Übersee sowie Währungskurse</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row>
    <row r="7" spans="1:152" x14ac:dyDescent="0.2">
      <c r="A7" s="103" t="str">
        <f>Codierung!I116</f>
        <v>2016 - 2023, Monat</v>
      </c>
      <c r="B7" s="25"/>
      <c r="C7" s="25"/>
      <c r="D7" s="25"/>
      <c r="E7" s="25"/>
      <c r="F7" s="25"/>
      <c r="G7" s="25"/>
      <c r="H7" s="25"/>
      <c r="I7" s="25"/>
      <c r="J7" s="25"/>
      <c r="K7" s="25"/>
      <c r="L7" s="25"/>
      <c r="M7" s="25"/>
      <c r="N7" s="25"/>
      <c r="O7" s="25"/>
      <c r="Q7" s="25"/>
      <c r="R7" s="25"/>
      <c r="S7" s="25"/>
      <c r="T7" s="25"/>
      <c r="U7" s="25"/>
      <c r="V7" s="25"/>
      <c r="W7" s="25"/>
      <c r="X7" s="25"/>
      <c r="Y7" s="25"/>
      <c r="Z7" s="25"/>
      <c r="AA7" s="103"/>
      <c r="AB7" s="25"/>
      <c r="AC7" s="25"/>
      <c r="AD7" s="25"/>
      <c r="AE7" s="25"/>
      <c r="AF7" s="25"/>
      <c r="AG7" s="25"/>
      <c r="AH7" s="25"/>
      <c r="AI7" s="25"/>
      <c r="AJ7" s="25"/>
      <c r="AK7" s="25"/>
      <c r="AL7" s="25"/>
    </row>
    <row r="8" spans="1:152" x14ac:dyDescent="0.2">
      <c r="A8" s="103" t="str">
        <f>Codierung!I134</f>
        <v>Quellen: International Grains Council (IGC), Schweizerische Nationalbank (SNB)</v>
      </c>
      <c r="B8" s="25"/>
      <c r="C8" s="25"/>
      <c r="D8" s="25"/>
      <c r="E8" s="25"/>
      <c r="F8" s="25"/>
      <c r="G8" s="25"/>
      <c r="H8" s="25"/>
      <c r="I8" s="25"/>
      <c r="J8" s="25"/>
      <c r="K8" s="25"/>
      <c r="L8" s="25"/>
      <c r="M8" s="25"/>
      <c r="N8" s="25"/>
      <c r="O8" s="25"/>
      <c r="Q8" s="25"/>
      <c r="R8" s="25"/>
      <c r="S8" s="25"/>
      <c r="T8" s="25"/>
      <c r="U8" s="25"/>
      <c r="V8" s="25"/>
      <c r="W8" s="25"/>
      <c r="X8" s="25"/>
      <c r="Y8" s="25"/>
      <c r="Z8" s="25"/>
      <c r="AA8" s="103"/>
      <c r="AB8" s="25"/>
      <c r="AC8" s="25"/>
      <c r="AD8" s="25"/>
      <c r="AE8" s="25"/>
      <c r="AF8" s="25"/>
      <c r="AG8" s="25"/>
      <c r="AH8" s="25"/>
      <c r="AI8" s="25"/>
      <c r="AJ8" s="25"/>
      <c r="AK8" s="25"/>
      <c r="AL8" s="25"/>
    </row>
    <row r="9" spans="1:152" ht="17.25" customHeight="1" x14ac:dyDescent="0.2">
      <c r="A9" s="294"/>
      <c r="B9" s="354"/>
      <c r="C9" s="347" t="str">
        <f>E10/3&amp;". "&amp;Codierung!$I$198&amp;" "&amp;YEAR(E11)</f>
        <v>3. Quartal 2011</v>
      </c>
      <c r="D9" s="347"/>
      <c r="E9" s="347"/>
      <c r="F9" s="347" t="str">
        <f>H10/3&amp;". "&amp;Codierung!$I$198&amp;" "&amp;YEAR(H11)</f>
        <v>4. Quartal 2011</v>
      </c>
      <c r="G9" s="347"/>
      <c r="H9" s="347"/>
      <c r="I9" s="347" t="str">
        <f>K10/3&amp;". "&amp;Codierung!$I$198&amp;" "&amp;YEAR(K11)</f>
        <v>1. Quartal 2012</v>
      </c>
      <c r="J9" s="347"/>
      <c r="K9" s="347"/>
      <c r="L9" s="347" t="str">
        <f>N10/3&amp;". "&amp;Codierung!$I$198&amp;" "&amp;YEAR(N11)</f>
        <v>2. Quartal 2012</v>
      </c>
      <c r="M9" s="347"/>
      <c r="N9" s="347"/>
      <c r="O9" s="347" t="str">
        <f>Q10/3&amp;". "&amp;Codierung!$I$198&amp;" "&amp;YEAR(Q11)</f>
        <v>3. Quartal 2012</v>
      </c>
      <c r="P9" s="347"/>
      <c r="Q9" s="347"/>
      <c r="R9" s="347" t="str">
        <f>T10/3&amp;". "&amp;Codierung!$I$198&amp;" "&amp;YEAR(T11)</f>
        <v>4. Quartal 2012</v>
      </c>
      <c r="S9" s="347"/>
      <c r="T9" s="347"/>
      <c r="U9" s="347" t="str">
        <f>W10/3&amp;". "&amp;Codierung!$I$198&amp;" "&amp;YEAR(W11)</f>
        <v>1. Quartal 2013</v>
      </c>
      <c r="V9" s="347"/>
      <c r="W9" s="347"/>
      <c r="X9" s="347" t="str">
        <f>Z10/3&amp;". "&amp;Codierung!$I$198&amp;" "&amp;YEAR(Z11)</f>
        <v>2. Quartal 2013</v>
      </c>
      <c r="Y9" s="347"/>
      <c r="Z9" s="347"/>
      <c r="AA9" s="347" t="str">
        <f>AC10/3&amp;". "&amp;Codierung!$I$198&amp;" "&amp;YEAR(AC11)</f>
        <v>3. Quartal 2013</v>
      </c>
      <c r="AB9" s="347"/>
      <c r="AC9" s="347"/>
      <c r="AD9" s="347" t="str">
        <f>AF10/3&amp;". "&amp;Codierung!$I$198&amp;" "&amp;YEAR(AF11)</f>
        <v>4. Quartal 2013</v>
      </c>
      <c r="AE9" s="347"/>
      <c r="AF9" s="347"/>
      <c r="AG9" s="347" t="str">
        <f>AI10/3&amp;". "&amp;Codierung!$I$198&amp;" "&amp;YEAR(AI11)</f>
        <v>1. Quartal 2014</v>
      </c>
      <c r="AH9" s="347"/>
      <c r="AI9" s="347"/>
      <c r="AJ9" s="347" t="str">
        <f>AL10/3&amp;". "&amp;Codierung!$I$198&amp;" "&amp;YEAR(AL11)</f>
        <v>2. Quartal 2014</v>
      </c>
      <c r="AK9" s="347"/>
      <c r="AL9" s="347"/>
      <c r="AM9" s="347" t="str">
        <f>AO10/3&amp;". "&amp;Codierung!$I$198&amp;" "&amp;YEAR(AO11)</f>
        <v>3. Quartal 2014</v>
      </c>
      <c r="AN9" s="347"/>
      <c r="AO9" s="347"/>
      <c r="AP9" s="347" t="str">
        <f>AR10/3&amp;". "&amp;Codierung!$I$198&amp;" "&amp;YEAR(AR11)</f>
        <v>4. Quartal 2014</v>
      </c>
      <c r="AQ9" s="347"/>
      <c r="AR9" s="347"/>
      <c r="AS9" s="347" t="str">
        <f>AU10/3&amp;". "&amp;Codierung!$I$198&amp;" "&amp;YEAR(AU11)</f>
        <v>1. Quartal 2015</v>
      </c>
      <c r="AT9" s="347"/>
      <c r="AU9" s="347"/>
      <c r="AV9" s="347" t="str">
        <f>AX10/3&amp;". "&amp;Codierung!$I$198&amp;" "&amp;YEAR(AX11)</f>
        <v>2. Quartal 2015</v>
      </c>
      <c r="AW9" s="347"/>
      <c r="AX9" s="347"/>
      <c r="AY9" s="347" t="str">
        <f>BA10/3&amp;". "&amp;Codierung!$I$198&amp;" "&amp;YEAR(BA11)</f>
        <v>3. Quartal 2015</v>
      </c>
      <c r="AZ9" s="347"/>
      <c r="BA9" s="347"/>
      <c r="BB9" s="347" t="str">
        <f>BD10/3&amp;". "&amp;Codierung!$I$198&amp;" "&amp;YEAR(BD11)</f>
        <v>4. Quartal 2015</v>
      </c>
      <c r="BC9" s="347"/>
      <c r="BD9" s="347"/>
      <c r="BE9" s="347" t="str">
        <f>BG10/3&amp;". "&amp;Codierung!$I$198&amp;" "&amp;YEAR(BG11)</f>
        <v>1. Quartal 2016</v>
      </c>
      <c r="BF9" s="347"/>
      <c r="BG9" s="347"/>
      <c r="BH9" s="347" t="str">
        <f>BJ10/3&amp;". "&amp;Codierung!$I$198&amp;" "&amp;YEAR(BJ11)</f>
        <v>2. Quartal 2016</v>
      </c>
      <c r="BI9" s="347"/>
      <c r="BJ9" s="347"/>
      <c r="BK9" s="347" t="str">
        <f>BM10/3&amp;". "&amp;Codierung!$I$198&amp;" "&amp;YEAR(BM11)</f>
        <v>3. Quartal 2016</v>
      </c>
      <c r="BL9" s="347"/>
      <c r="BM9" s="347"/>
      <c r="BN9" s="347" t="str">
        <f>BP10/3&amp;". "&amp;Codierung!$I$198&amp;" "&amp;YEAR(BP11)</f>
        <v>4. Quartal 2016</v>
      </c>
      <c r="BO9" s="347"/>
      <c r="BP9" s="347"/>
      <c r="BQ9" s="347" t="str">
        <f>BS10/3&amp;". "&amp;Codierung!$I$198&amp;" "&amp;YEAR(BS11)</f>
        <v>1. Quartal 2017</v>
      </c>
      <c r="BR9" s="347"/>
      <c r="BS9" s="347"/>
      <c r="BT9" s="347" t="str">
        <f>BV10/3&amp;". "&amp;Codierung!$I$198&amp;" "&amp;YEAR(BV11)</f>
        <v>2. Quartal 2017</v>
      </c>
      <c r="BU9" s="347"/>
      <c r="BV9" s="347"/>
      <c r="BW9" s="347" t="str">
        <f>BY10/3&amp;". "&amp;Codierung!$I$198&amp;" "&amp;YEAR(BY11)</f>
        <v>3. Quartal 2017</v>
      </c>
      <c r="BX9" s="347"/>
      <c r="BY9" s="347"/>
      <c r="BZ9" s="347" t="str">
        <f>CB10/3&amp;". "&amp;Codierung!$I$198&amp;" "&amp;YEAR(CB11)</f>
        <v>4. Quartal 2017</v>
      </c>
      <c r="CA9" s="347"/>
      <c r="CB9" s="347"/>
      <c r="CC9" s="347" t="str">
        <f>CE10/3&amp;". "&amp;Codierung!$I$198&amp;" "&amp;YEAR(CE11)</f>
        <v>1. Quartal 2018</v>
      </c>
      <c r="CD9" s="347"/>
      <c r="CE9" s="347"/>
      <c r="CF9" s="347" t="str">
        <f>CH10/3&amp;". "&amp;Codierung!$I$198&amp;" "&amp;YEAR(CH11)</f>
        <v>2. Quartal 2018</v>
      </c>
      <c r="CG9" s="347"/>
      <c r="CH9" s="347"/>
      <c r="CI9" s="347" t="str">
        <f>CK10/3&amp;". "&amp;Codierung!$I$198&amp;" "&amp;YEAR(CK11)</f>
        <v>3. Quartal 2018</v>
      </c>
      <c r="CJ9" s="347"/>
      <c r="CK9" s="347"/>
      <c r="CL9" s="347" t="str">
        <f>CN10/3&amp;". "&amp;Codierung!$I$198&amp;" "&amp;YEAR(CN11)</f>
        <v>4. Quartal 2018</v>
      </c>
      <c r="CM9" s="347"/>
      <c r="CN9" s="347"/>
      <c r="CO9" s="347" t="str">
        <f>CQ10/3&amp;". "&amp;Codierung!$I$198&amp;" "&amp;YEAR(CQ11)</f>
        <v>1. Quartal 2019</v>
      </c>
      <c r="CP9" s="347"/>
      <c r="CQ9" s="347"/>
      <c r="CR9" s="347" t="str">
        <f>CT10/3&amp;". "&amp;Codierung!$I$198&amp;" "&amp;YEAR(CT11)</f>
        <v>2. Quartal 2019</v>
      </c>
      <c r="CS9" s="347"/>
      <c r="CT9" s="347"/>
      <c r="CU9" s="347" t="str">
        <f>CW10/3&amp;". "&amp;Codierung!$I$198&amp;" "&amp;YEAR(CW11)</f>
        <v>3. Quartal 2019</v>
      </c>
      <c r="CV9" s="347"/>
      <c r="CW9" s="347"/>
      <c r="CX9" s="347" t="str">
        <f>CZ10/3&amp;". "&amp;Codierung!$I$198&amp;" "&amp;YEAR(CZ11)</f>
        <v>4. Quartal 2019</v>
      </c>
      <c r="CY9" s="347"/>
      <c r="CZ9" s="347"/>
      <c r="DA9" s="349" t="str">
        <f>DC10/3&amp;". "&amp;Codierung!$I$198&amp;" "&amp;YEAR(DC11)</f>
        <v>1. Quartal 2020</v>
      </c>
      <c r="DB9" s="349"/>
      <c r="DC9" s="349"/>
      <c r="DD9" s="349" t="str">
        <f>DF10/3&amp;". "&amp;Codierung!$I$198&amp;" "&amp;YEAR(DF11)</f>
        <v>2. Quartal 2020</v>
      </c>
      <c r="DE9" s="349"/>
      <c r="DF9" s="349"/>
      <c r="DG9" s="349" t="str">
        <f>DI10/3&amp;". "&amp;Codierung!$I$198&amp;" "&amp;YEAR(DI11)</f>
        <v>3. Quartal 2020</v>
      </c>
      <c r="DH9" s="349"/>
      <c r="DI9" s="349"/>
      <c r="DJ9" s="349" t="str">
        <f>DL10/3&amp;". "&amp;Codierung!$I$198&amp;" "&amp;YEAR(DL11)</f>
        <v>4. Quartal 2020</v>
      </c>
      <c r="DK9" s="349"/>
      <c r="DL9" s="349"/>
      <c r="DM9" s="349" t="str">
        <f>DO10/3&amp;". "&amp;Codierung!$I$198&amp;" "&amp;YEAR(DO11)</f>
        <v>1. Quartal 2021</v>
      </c>
      <c r="DN9" s="349"/>
      <c r="DO9" s="349"/>
      <c r="DP9" s="349" t="str">
        <f>DR10/3&amp;". "&amp;Codierung!$I$198&amp;" "&amp;YEAR(DO11)</f>
        <v>2. Quartal 2021</v>
      </c>
      <c r="DQ9" s="349"/>
      <c r="DR9" s="349"/>
      <c r="DS9" s="349" t="str">
        <f>DU10/3&amp;". "&amp;Codierung!$I$198&amp;" "&amp;YEAR(DR11)</f>
        <v>3. Quartal 2021</v>
      </c>
      <c r="DT9" s="349"/>
      <c r="DU9" s="349"/>
      <c r="DV9" s="349" t="str">
        <f>DX10/3&amp;". "&amp;Codierung!$I$198&amp;" "&amp;YEAR(DU11)</f>
        <v>4. Quartal 2021</v>
      </c>
      <c r="DW9" s="349"/>
      <c r="DX9" s="349"/>
      <c r="DY9" s="349" t="str">
        <f>EA10/3&amp;". "&amp;Codierung!$I$198&amp;" "&amp;YEAR(DY12)</f>
        <v>1. Quartal 2022</v>
      </c>
      <c r="DZ9" s="349"/>
      <c r="EA9" s="349"/>
      <c r="EB9" s="349" t="str">
        <f>ED10/3&amp;". "&amp;Codierung!$I$198&amp;" "&amp;YEAR(EA12)</f>
        <v>2. Quartal 2022</v>
      </c>
      <c r="EC9" s="349"/>
      <c r="ED9" s="349"/>
      <c r="EE9" s="349" t="str">
        <f>EG10/3&amp;". "&amp;Codierung!$I$198&amp;" "&amp;YEAR(ED12)</f>
        <v>3. Quartal 2022</v>
      </c>
      <c r="EF9" s="349"/>
      <c r="EG9" s="349"/>
      <c r="EH9" s="349" t="str">
        <f>EJ10/3&amp;". "&amp;Codierung!$I$198&amp;" "&amp;YEAR(EG12)</f>
        <v>4. Quartal 2022</v>
      </c>
      <c r="EI9" s="349"/>
      <c r="EJ9" s="349"/>
      <c r="EK9" s="349" t="str">
        <f>EM10/3&amp;". "&amp;Codierung!$I$198&amp;" "&amp;YEAR(EM12)</f>
        <v>1. Quartal 2023</v>
      </c>
      <c r="EL9" s="349"/>
      <c r="EM9" s="349"/>
      <c r="EN9" s="349" t="str">
        <f>EP10/3&amp;". "&amp;Codierung!$I$198&amp;" "&amp;YEAR(EP12)</f>
        <v>2. Quartal 2023</v>
      </c>
      <c r="EO9" s="349"/>
      <c r="EP9" s="349"/>
      <c r="EQ9" s="349" t="str">
        <f>ES10/3&amp;". "&amp;Codierung!$I$198&amp;" "&amp;YEAR(ES12)</f>
        <v>3. Quartal 2023</v>
      </c>
      <c r="ER9" s="349"/>
      <c r="ES9" s="349"/>
      <c r="ET9" s="349" t="str">
        <f>EV10/3&amp;". "&amp;Codierung!$I$198&amp;" "&amp;YEAR(EV12)</f>
        <v>4. Quartal 2023</v>
      </c>
      <c r="EU9" s="349"/>
      <c r="EV9" s="349"/>
    </row>
    <row r="10" spans="1:152" ht="17.25" customHeight="1" x14ac:dyDescent="0.2">
      <c r="A10" s="294"/>
      <c r="B10" s="354"/>
      <c r="C10" s="291">
        <v>7</v>
      </c>
      <c r="D10" s="291">
        <v>8</v>
      </c>
      <c r="E10" s="291">
        <v>9</v>
      </c>
      <c r="F10" s="291">
        <v>10</v>
      </c>
      <c r="G10" s="291">
        <v>11</v>
      </c>
      <c r="H10" s="291">
        <v>12</v>
      </c>
      <c r="I10" s="291">
        <v>1</v>
      </c>
      <c r="J10" s="291">
        <v>2</v>
      </c>
      <c r="K10" s="291">
        <v>3</v>
      </c>
      <c r="L10" s="291">
        <v>4</v>
      </c>
      <c r="M10" s="291">
        <v>5</v>
      </c>
      <c r="N10" s="291">
        <v>6</v>
      </c>
      <c r="O10" s="291">
        <v>7</v>
      </c>
      <c r="P10" s="291">
        <v>8</v>
      </c>
      <c r="Q10" s="291">
        <v>9</v>
      </c>
      <c r="R10" s="291">
        <v>10</v>
      </c>
      <c r="S10" s="291">
        <v>11</v>
      </c>
      <c r="T10" s="291">
        <v>12</v>
      </c>
      <c r="U10" s="291">
        <v>1</v>
      </c>
      <c r="V10" s="291">
        <v>2</v>
      </c>
      <c r="W10" s="291">
        <v>3</v>
      </c>
      <c r="X10" s="291">
        <v>4</v>
      </c>
      <c r="Y10" s="291">
        <v>5</v>
      </c>
      <c r="Z10" s="291">
        <v>6</v>
      </c>
      <c r="AA10" s="291">
        <v>7</v>
      </c>
      <c r="AB10" s="291">
        <v>8</v>
      </c>
      <c r="AC10" s="291">
        <v>9</v>
      </c>
      <c r="AD10" s="291">
        <v>10</v>
      </c>
      <c r="AE10" s="291">
        <v>11</v>
      </c>
      <c r="AF10" s="291">
        <v>12</v>
      </c>
      <c r="AG10" s="291">
        <v>1</v>
      </c>
      <c r="AH10" s="291">
        <v>2</v>
      </c>
      <c r="AI10" s="291">
        <v>3</v>
      </c>
      <c r="AJ10" s="291">
        <v>4</v>
      </c>
      <c r="AK10" s="291">
        <v>5</v>
      </c>
      <c r="AL10" s="291">
        <v>6</v>
      </c>
      <c r="AM10" s="291">
        <v>7</v>
      </c>
      <c r="AN10" s="291">
        <v>8</v>
      </c>
      <c r="AO10" s="291">
        <v>9</v>
      </c>
      <c r="AP10" s="291">
        <v>10</v>
      </c>
      <c r="AQ10" s="291">
        <v>11</v>
      </c>
      <c r="AR10" s="291">
        <v>12</v>
      </c>
      <c r="AS10" s="291">
        <v>1</v>
      </c>
      <c r="AT10" s="291">
        <v>2</v>
      </c>
      <c r="AU10" s="291">
        <v>3</v>
      </c>
      <c r="AV10" s="291">
        <v>4</v>
      </c>
      <c r="AW10" s="291">
        <v>5</v>
      </c>
      <c r="AX10" s="291">
        <v>6</v>
      </c>
      <c r="AY10" s="291">
        <v>7</v>
      </c>
      <c r="AZ10" s="291">
        <v>8</v>
      </c>
      <c r="BA10" s="291">
        <v>9</v>
      </c>
      <c r="BB10" s="291">
        <v>10</v>
      </c>
      <c r="BC10" s="291">
        <v>11</v>
      </c>
      <c r="BD10" s="291">
        <v>12</v>
      </c>
      <c r="BE10" s="291">
        <v>1</v>
      </c>
      <c r="BF10" s="291">
        <v>2</v>
      </c>
      <c r="BG10" s="291">
        <v>3</v>
      </c>
      <c r="BH10" s="291">
        <v>4</v>
      </c>
      <c r="BI10" s="291">
        <v>5</v>
      </c>
      <c r="BJ10" s="291">
        <v>6</v>
      </c>
      <c r="BK10" s="291">
        <v>7</v>
      </c>
      <c r="BL10" s="291">
        <v>8</v>
      </c>
      <c r="BM10" s="291">
        <v>9</v>
      </c>
      <c r="BN10" s="291">
        <v>10</v>
      </c>
      <c r="BO10" s="291">
        <v>11</v>
      </c>
      <c r="BP10" s="291">
        <v>12</v>
      </c>
      <c r="BQ10" s="291">
        <v>1</v>
      </c>
      <c r="BR10" s="291">
        <v>2</v>
      </c>
      <c r="BS10" s="291">
        <v>3</v>
      </c>
      <c r="BT10" s="291">
        <v>4</v>
      </c>
      <c r="BU10" s="291">
        <v>5</v>
      </c>
      <c r="BV10" s="291">
        <v>6</v>
      </c>
      <c r="BW10" s="291">
        <v>7</v>
      </c>
      <c r="BX10" s="291">
        <v>8</v>
      </c>
      <c r="BY10" s="291">
        <v>9</v>
      </c>
      <c r="BZ10" s="291">
        <v>10</v>
      </c>
      <c r="CA10" s="291">
        <v>11</v>
      </c>
      <c r="CB10" s="291">
        <v>12</v>
      </c>
      <c r="CC10" s="291">
        <v>1</v>
      </c>
      <c r="CD10" s="291">
        <v>2</v>
      </c>
      <c r="CE10" s="291">
        <v>3</v>
      </c>
      <c r="CF10" s="291">
        <v>4</v>
      </c>
      <c r="CG10" s="291">
        <v>5</v>
      </c>
      <c r="CH10" s="291">
        <v>6</v>
      </c>
      <c r="CI10" s="291">
        <v>7</v>
      </c>
      <c r="CJ10" s="291">
        <v>8</v>
      </c>
      <c r="CK10" s="291">
        <v>9</v>
      </c>
      <c r="CL10" s="291">
        <v>10</v>
      </c>
      <c r="CM10" s="291">
        <v>11</v>
      </c>
      <c r="CN10" s="291">
        <v>12</v>
      </c>
      <c r="CO10" s="291">
        <v>1</v>
      </c>
      <c r="CP10" s="291">
        <v>2</v>
      </c>
      <c r="CQ10" s="291">
        <v>3</v>
      </c>
      <c r="CR10" s="291">
        <v>4</v>
      </c>
      <c r="CS10" s="291">
        <v>5</v>
      </c>
      <c r="CT10" s="291">
        <v>6</v>
      </c>
      <c r="CU10" s="291">
        <v>7</v>
      </c>
      <c r="CV10" s="291">
        <v>8</v>
      </c>
      <c r="CW10" s="291">
        <v>9</v>
      </c>
      <c r="CX10" s="291">
        <v>10</v>
      </c>
      <c r="CY10" s="291">
        <v>11</v>
      </c>
      <c r="CZ10" s="291">
        <v>12</v>
      </c>
      <c r="DA10" s="291">
        <v>1</v>
      </c>
      <c r="DB10" s="291">
        <v>2</v>
      </c>
      <c r="DC10" s="291">
        <v>3</v>
      </c>
      <c r="DD10" s="291">
        <v>4</v>
      </c>
      <c r="DE10" s="291">
        <v>5</v>
      </c>
      <c r="DF10" s="291">
        <v>6</v>
      </c>
      <c r="DG10" s="291">
        <v>7</v>
      </c>
      <c r="DH10" s="291">
        <v>8</v>
      </c>
      <c r="DI10" s="291">
        <v>9</v>
      </c>
      <c r="DJ10" s="291">
        <v>10</v>
      </c>
      <c r="DK10" s="291">
        <v>11</v>
      </c>
      <c r="DL10" s="291">
        <v>12</v>
      </c>
      <c r="DM10" s="291">
        <v>1</v>
      </c>
      <c r="DN10" s="291">
        <v>2</v>
      </c>
      <c r="DO10" s="291">
        <v>3</v>
      </c>
      <c r="DP10" s="291">
        <v>4</v>
      </c>
      <c r="DQ10" s="291">
        <v>5</v>
      </c>
      <c r="DR10" s="291">
        <v>6</v>
      </c>
      <c r="DS10" s="291">
        <v>7</v>
      </c>
      <c r="DT10" s="291">
        <v>8</v>
      </c>
      <c r="DU10" s="291">
        <v>9</v>
      </c>
      <c r="DV10" s="291">
        <v>10</v>
      </c>
      <c r="DW10" s="291">
        <v>11</v>
      </c>
      <c r="DX10" s="291">
        <v>12</v>
      </c>
      <c r="DY10" s="291">
        <v>1</v>
      </c>
      <c r="DZ10" s="291">
        <v>2</v>
      </c>
      <c r="EA10" s="291">
        <v>3</v>
      </c>
      <c r="EB10" s="291">
        <v>4</v>
      </c>
      <c r="EC10" s="291">
        <v>5</v>
      </c>
      <c r="ED10" s="291">
        <v>6</v>
      </c>
      <c r="EE10" s="291">
        <v>7</v>
      </c>
      <c r="EF10" s="291">
        <v>8</v>
      </c>
      <c r="EG10" s="291">
        <v>9</v>
      </c>
      <c r="EH10" s="291">
        <v>10</v>
      </c>
      <c r="EI10" s="291">
        <v>11</v>
      </c>
      <c r="EJ10" s="291">
        <v>12</v>
      </c>
      <c r="EK10" s="291">
        <v>1</v>
      </c>
      <c r="EL10" s="291">
        <v>2</v>
      </c>
      <c r="EM10" s="291">
        <v>3</v>
      </c>
      <c r="EN10" s="291">
        <v>4</v>
      </c>
      <c r="EO10" s="291">
        <v>5</v>
      </c>
      <c r="EP10" s="291">
        <v>6</v>
      </c>
      <c r="EQ10" s="291">
        <v>7</v>
      </c>
      <c r="ER10" s="291">
        <v>8</v>
      </c>
      <c r="ES10" s="291">
        <v>9</v>
      </c>
      <c r="ET10" s="291">
        <v>10</v>
      </c>
      <c r="EU10" s="291">
        <v>11</v>
      </c>
      <c r="EV10" s="291">
        <v>12</v>
      </c>
    </row>
    <row r="11" spans="1:152" ht="3" customHeight="1" x14ac:dyDescent="0.2">
      <c r="A11" s="24"/>
      <c r="C11" s="293">
        <v>40725</v>
      </c>
      <c r="D11" s="293">
        <v>40756</v>
      </c>
      <c r="E11" s="293">
        <v>40787</v>
      </c>
      <c r="F11" s="293">
        <v>40817</v>
      </c>
      <c r="G11" s="293">
        <v>40848</v>
      </c>
      <c r="H11" s="293">
        <v>40878</v>
      </c>
      <c r="I11" s="293">
        <v>40909</v>
      </c>
      <c r="J11" s="293">
        <v>40940</v>
      </c>
      <c r="K11" s="293">
        <v>40969</v>
      </c>
      <c r="L11" s="293">
        <v>41000</v>
      </c>
      <c r="M11" s="293">
        <v>41030</v>
      </c>
      <c r="N11" s="293">
        <v>41061</v>
      </c>
      <c r="O11" s="293">
        <v>41091</v>
      </c>
      <c r="P11" s="293">
        <v>41122</v>
      </c>
      <c r="Q11" s="293">
        <v>41153</v>
      </c>
      <c r="R11" s="293">
        <v>41183</v>
      </c>
      <c r="S11" s="293">
        <v>41214</v>
      </c>
      <c r="T11" s="293">
        <v>41244</v>
      </c>
      <c r="U11" s="293">
        <v>41275</v>
      </c>
      <c r="V11" s="293">
        <v>41306</v>
      </c>
      <c r="W11" s="293">
        <v>41334</v>
      </c>
      <c r="X11" s="293">
        <v>41365</v>
      </c>
      <c r="Y11" s="293">
        <v>41395</v>
      </c>
      <c r="Z11" s="293">
        <v>41426</v>
      </c>
      <c r="AA11" s="293">
        <v>41456</v>
      </c>
      <c r="AB11" s="293">
        <v>41487</v>
      </c>
      <c r="AC11" s="293">
        <v>41518</v>
      </c>
      <c r="AD11" s="293">
        <v>41548</v>
      </c>
      <c r="AE11" s="293">
        <v>41579</v>
      </c>
      <c r="AF11" s="293">
        <v>41609</v>
      </c>
      <c r="AG11" s="293">
        <v>41640</v>
      </c>
      <c r="AH11" s="293">
        <v>41671</v>
      </c>
      <c r="AI11" s="293">
        <v>41699</v>
      </c>
      <c r="AJ11" s="293">
        <v>41730</v>
      </c>
      <c r="AK11" s="293">
        <v>41760</v>
      </c>
      <c r="AL11" s="293">
        <v>41791</v>
      </c>
      <c r="AM11" s="293">
        <v>41821</v>
      </c>
      <c r="AN11" s="293">
        <v>41852</v>
      </c>
      <c r="AO11" s="293">
        <v>41883</v>
      </c>
      <c r="AP11" s="293">
        <v>41913</v>
      </c>
      <c r="AQ11" s="293">
        <v>41944</v>
      </c>
      <c r="AR11" s="293">
        <v>41974</v>
      </c>
      <c r="AS11" s="293">
        <v>42005</v>
      </c>
      <c r="AT11" s="293">
        <v>42036</v>
      </c>
      <c r="AU11" s="293">
        <v>42064</v>
      </c>
      <c r="AV11" s="293">
        <v>42095</v>
      </c>
      <c r="AW11" s="293">
        <v>42125</v>
      </c>
      <c r="AX11" s="293">
        <v>42156</v>
      </c>
      <c r="AY11" s="293">
        <v>42186</v>
      </c>
      <c r="AZ11" s="293">
        <v>42217</v>
      </c>
      <c r="BA11" s="293">
        <v>42248</v>
      </c>
      <c r="BB11" s="293">
        <v>42278</v>
      </c>
      <c r="BC11" s="293">
        <v>42309</v>
      </c>
      <c r="BD11" s="293">
        <v>42339</v>
      </c>
      <c r="BE11" s="293">
        <v>42370</v>
      </c>
      <c r="BF11" s="293">
        <v>42401</v>
      </c>
      <c r="BG11" s="293">
        <v>42430</v>
      </c>
      <c r="BH11" s="293">
        <v>42461</v>
      </c>
      <c r="BI11" s="293">
        <v>42491</v>
      </c>
      <c r="BJ11" s="293">
        <v>42522</v>
      </c>
      <c r="BK11" s="293">
        <v>42552</v>
      </c>
      <c r="BL11" s="293">
        <v>42583</v>
      </c>
      <c r="BM11" s="293">
        <v>42614</v>
      </c>
      <c r="BN11" s="293">
        <v>42644</v>
      </c>
      <c r="BO11" s="293">
        <v>42675</v>
      </c>
      <c r="BP11" s="293">
        <v>42705</v>
      </c>
      <c r="BQ11" s="293">
        <v>42736</v>
      </c>
      <c r="BR11" s="293">
        <v>42767</v>
      </c>
      <c r="BS11" s="293">
        <v>42795</v>
      </c>
      <c r="BT11" s="293">
        <v>42826</v>
      </c>
      <c r="BU11" s="293">
        <v>42856</v>
      </c>
      <c r="BV11" s="293">
        <v>42887</v>
      </c>
      <c r="BW11" s="293">
        <v>42917</v>
      </c>
      <c r="BX11" s="293">
        <v>42948</v>
      </c>
      <c r="BY11" s="293">
        <v>42979</v>
      </c>
      <c r="BZ11" s="293">
        <v>43009</v>
      </c>
      <c r="CA11" s="293">
        <v>43040</v>
      </c>
      <c r="CB11" s="293">
        <v>43070</v>
      </c>
      <c r="CC11" s="293">
        <v>43101</v>
      </c>
      <c r="CD11" s="293">
        <v>43132</v>
      </c>
      <c r="CE11" s="293">
        <v>43160</v>
      </c>
      <c r="CF11" s="293">
        <v>43191</v>
      </c>
      <c r="CG11" s="293">
        <v>43221</v>
      </c>
      <c r="CH11" s="293">
        <v>43252</v>
      </c>
      <c r="CI11" s="293">
        <v>43282</v>
      </c>
      <c r="CJ11" s="293">
        <v>43313</v>
      </c>
      <c r="CK11" s="293">
        <v>43344</v>
      </c>
      <c r="CL11" s="293">
        <v>43374</v>
      </c>
      <c r="CM11" s="293">
        <v>43405</v>
      </c>
      <c r="CN11" s="293">
        <v>43435</v>
      </c>
      <c r="CO11" s="293">
        <v>43466</v>
      </c>
      <c r="CP11" s="293">
        <v>43497</v>
      </c>
      <c r="CQ11" s="293">
        <v>43525</v>
      </c>
      <c r="CR11" s="293">
        <v>43556</v>
      </c>
      <c r="CS11" s="293">
        <v>43586</v>
      </c>
      <c r="CT11" s="293">
        <v>43617</v>
      </c>
      <c r="CU11" s="293">
        <v>43647</v>
      </c>
      <c r="CV11" s="293">
        <v>43678</v>
      </c>
      <c r="CW11" s="293">
        <v>43709</v>
      </c>
      <c r="CX11" s="293">
        <v>43739</v>
      </c>
      <c r="CY11" s="293">
        <v>43770</v>
      </c>
      <c r="CZ11" s="293">
        <v>43800</v>
      </c>
      <c r="DA11" s="293">
        <v>43831</v>
      </c>
      <c r="DB11" s="293">
        <v>43862</v>
      </c>
      <c r="DC11" s="293">
        <v>43891</v>
      </c>
      <c r="DD11" s="293">
        <v>43922</v>
      </c>
      <c r="DE11" s="293">
        <v>43952</v>
      </c>
      <c r="DF11" s="293">
        <v>43983</v>
      </c>
      <c r="DG11" s="293">
        <v>44013</v>
      </c>
      <c r="DH11" s="293">
        <v>44044</v>
      </c>
      <c r="DI11" s="293">
        <v>44075</v>
      </c>
      <c r="DJ11" s="293">
        <v>44105</v>
      </c>
      <c r="DK11" s="293">
        <v>44136</v>
      </c>
      <c r="DL11" s="293">
        <v>44166</v>
      </c>
      <c r="DM11" s="293">
        <v>44197</v>
      </c>
      <c r="DN11" s="293">
        <v>44228</v>
      </c>
      <c r="DO11" s="293">
        <v>44256</v>
      </c>
      <c r="DP11" s="293">
        <v>44287</v>
      </c>
      <c r="DQ11" s="293">
        <v>44317</v>
      </c>
      <c r="DR11" s="293">
        <v>44348</v>
      </c>
      <c r="DS11" s="293">
        <v>44378</v>
      </c>
      <c r="DT11" s="293">
        <v>44409</v>
      </c>
      <c r="DU11" s="293">
        <v>44440</v>
      </c>
      <c r="DV11" s="293">
        <v>44441</v>
      </c>
      <c r="DW11" s="293">
        <v>44442</v>
      </c>
      <c r="DX11" s="293">
        <v>44443</v>
      </c>
      <c r="DY11" s="293"/>
      <c r="DZ11" s="293"/>
      <c r="EA11" s="293"/>
      <c r="EB11" s="293"/>
      <c r="EC11" s="293"/>
      <c r="ED11" s="293"/>
      <c r="EE11" s="293"/>
      <c r="EF11" s="293"/>
      <c r="EG11" s="293"/>
      <c r="EH11" s="293"/>
      <c r="EI11" s="293"/>
      <c r="EJ11" s="293"/>
      <c r="EK11" s="293"/>
      <c r="EL11" s="293"/>
      <c r="EM11" s="293"/>
      <c r="EN11" s="293"/>
      <c r="EO11" s="293"/>
      <c r="EP11" s="293"/>
      <c r="EQ11" s="293"/>
      <c r="ER11" s="293"/>
      <c r="ES11" s="293"/>
      <c r="ET11" s="293"/>
      <c r="EU11" s="293"/>
      <c r="EV11" s="293"/>
    </row>
    <row r="12" spans="1:152" ht="17.25" customHeight="1" x14ac:dyDescent="0.2">
      <c r="A12" s="31" t="str">
        <f>Codierung!I120</f>
        <v>Börsennotierung</v>
      </c>
      <c r="C12" s="25"/>
      <c r="D12" s="25"/>
      <c r="E12" s="25"/>
      <c r="F12" s="25"/>
      <c r="G12" s="25"/>
      <c r="H12" s="25"/>
      <c r="I12" s="25"/>
      <c r="J12" s="25"/>
      <c r="K12" s="25"/>
      <c r="L12" s="25"/>
      <c r="M12" s="25"/>
      <c r="N12" s="25"/>
      <c r="X12" s="25"/>
      <c r="Y12" s="25"/>
      <c r="Z12" s="25"/>
      <c r="AJ12" s="25"/>
      <c r="AK12" s="25"/>
      <c r="AL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DY12" s="342">
        <v>44562</v>
      </c>
      <c r="DZ12" s="342">
        <v>44593</v>
      </c>
      <c r="EA12" s="342">
        <v>44621</v>
      </c>
      <c r="EB12" s="342">
        <v>44652</v>
      </c>
      <c r="EC12" s="342">
        <v>44682</v>
      </c>
      <c r="ED12" s="342">
        <v>44713</v>
      </c>
      <c r="EE12" s="342">
        <v>44743</v>
      </c>
      <c r="EF12" s="342">
        <v>44774</v>
      </c>
      <c r="EG12" s="342">
        <v>44805</v>
      </c>
      <c r="EH12" s="342">
        <v>44835</v>
      </c>
      <c r="EI12" s="342">
        <v>44866</v>
      </c>
      <c r="EJ12" s="342">
        <v>44896</v>
      </c>
      <c r="EK12" s="342">
        <v>44927</v>
      </c>
      <c r="EL12" s="342">
        <v>44958</v>
      </c>
      <c r="EM12" s="342">
        <v>44986</v>
      </c>
      <c r="EN12" s="342">
        <v>45017</v>
      </c>
      <c r="EO12" s="342">
        <v>45047</v>
      </c>
      <c r="EP12" s="342">
        <v>45078</v>
      </c>
      <c r="EQ12" s="342">
        <v>45108</v>
      </c>
      <c r="ER12" s="342">
        <v>45139</v>
      </c>
      <c r="ES12" s="342">
        <v>45170</v>
      </c>
      <c r="ET12" s="342">
        <v>45200</v>
      </c>
      <c r="EU12" s="342">
        <v>45231</v>
      </c>
      <c r="EV12" s="342">
        <v>45261</v>
      </c>
    </row>
    <row r="13" spans="1:152" s="120" customFormat="1" ht="9" customHeight="1" x14ac:dyDescent="0.2">
      <c r="A13" s="119">
        <f>Codierung!I121</f>
        <v>0</v>
      </c>
      <c r="C13" s="121" t="s">
        <v>149</v>
      </c>
      <c r="D13" s="121" t="s">
        <v>150</v>
      </c>
      <c r="E13" s="121" t="s">
        <v>99</v>
      </c>
      <c r="F13" s="121" t="s">
        <v>100</v>
      </c>
      <c r="G13" s="121" t="s">
        <v>101</v>
      </c>
      <c r="H13" s="121" t="s">
        <v>102</v>
      </c>
      <c r="I13" s="121" t="s">
        <v>151</v>
      </c>
      <c r="J13" s="121" t="s">
        <v>104</v>
      </c>
      <c r="K13" s="121" t="s">
        <v>105</v>
      </c>
      <c r="L13" s="121" t="s">
        <v>106</v>
      </c>
      <c r="M13" s="121" t="s">
        <v>107</v>
      </c>
      <c r="N13" s="121" t="s">
        <v>108</v>
      </c>
      <c r="O13" s="121" t="s">
        <v>109</v>
      </c>
      <c r="P13" s="121" t="s">
        <v>110</v>
      </c>
      <c r="Q13" s="121" t="s">
        <v>111</v>
      </c>
      <c r="R13" s="121" t="s">
        <v>112</v>
      </c>
      <c r="S13" s="121" t="s">
        <v>113</v>
      </c>
      <c r="T13" s="121" t="s">
        <v>114</v>
      </c>
      <c r="U13" s="121" t="s">
        <v>152</v>
      </c>
      <c r="V13" s="121" t="s">
        <v>116</v>
      </c>
      <c r="W13" s="121" t="s">
        <v>117</v>
      </c>
      <c r="X13" s="121" t="s">
        <v>118</v>
      </c>
      <c r="Y13" s="121" t="s">
        <v>119</v>
      </c>
      <c r="Z13" s="121" t="s">
        <v>120</v>
      </c>
      <c r="AA13" s="121" t="s">
        <v>121</v>
      </c>
      <c r="AB13" s="121" t="s">
        <v>122</v>
      </c>
      <c r="AC13" s="121" t="s">
        <v>123</v>
      </c>
      <c r="AD13" s="121" t="s">
        <v>124</v>
      </c>
      <c r="AE13" s="121" t="s">
        <v>125</v>
      </c>
      <c r="AF13" s="121" t="s">
        <v>126</v>
      </c>
      <c r="AG13" s="121" t="s">
        <v>153</v>
      </c>
      <c r="AH13" s="121" t="s">
        <v>128</v>
      </c>
      <c r="AI13" s="121" t="s">
        <v>129</v>
      </c>
      <c r="AJ13" s="121" t="s">
        <v>130</v>
      </c>
      <c r="AK13" s="121" t="s">
        <v>131</v>
      </c>
      <c r="AL13" s="121" t="s">
        <v>132</v>
      </c>
      <c r="AM13" s="121" t="s">
        <v>133</v>
      </c>
      <c r="AN13" s="121" t="s">
        <v>134</v>
      </c>
      <c r="AO13" s="121" t="s">
        <v>135</v>
      </c>
      <c r="AP13" s="121" t="s">
        <v>136</v>
      </c>
      <c r="AQ13" s="121" t="s">
        <v>137</v>
      </c>
      <c r="AR13" s="121" t="s">
        <v>138</v>
      </c>
      <c r="AS13" s="121" t="s">
        <v>154</v>
      </c>
      <c r="AT13" s="121" t="s">
        <v>140</v>
      </c>
      <c r="AU13" s="121" t="s">
        <v>141</v>
      </c>
      <c r="AV13" s="121" t="s">
        <v>142</v>
      </c>
      <c r="AW13" s="121" t="s">
        <v>143</v>
      </c>
      <c r="AX13" s="121" t="s">
        <v>144</v>
      </c>
      <c r="AY13" s="121" t="s">
        <v>156</v>
      </c>
      <c r="AZ13" s="121" t="s">
        <v>157</v>
      </c>
      <c r="BA13" s="121" t="s">
        <v>158</v>
      </c>
      <c r="BB13" s="121" t="s">
        <v>159</v>
      </c>
      <c r="BC13" s="121" t="s">
        <v>160</v>
      </c>
      <c r="BD13" s="121" t="s">
        <v>161</v>
      </c>
      <c r="BE13" s="121" t="s">
        <v>162</v>
      </c>
      <c r="BF13" s="121" t="s">
        <v>163</v>
      </c>
      <c r="BG13" s="121" t="s">
        <v>164</v>
      </c>
      <c r="BH13" s="121" t="s">
        <v>165</v>
      </c>
      <c r="BI13" s="121" t="s">
        <v>166</v>
      </c>
      <c r="BJ13" s="121" t="s">
        <v>167</v>
      </c>
      <c r="BK13" s="121" t="s">
        <v>170</v>
      </c>
      <c r="BL13" s="121" t="s">
        <v>171</v>
      </c>
      <c r="BM13" s="121" t="s">
        <v>172</v>
      </c>
      <c r="BN13" s="121" t="s">
        <v>173</v>
      </c>
      <c r="BO13" s="121" t="s">
        <v>174</v>
      </c>
      <c r="BP13" s="121" t="s">
        <v>175</v>
      </c>
      <c r="BQ13" s="121" t="s">
        <v>176</v>
      </c>
      <c r="BR13" s="121" t="s">
        <v>177</v>
      </c>
      <c r="BS13" s="121" t="s">
        <v>178</v>
      </c>
      <c r="BT13" s="145" t="s">
        <v>179</v>
      </c>
      <c r="BU13" s="145" t="s">
        <v>180</v>
      </c>
      <c r="BV13" s="121" t="s">
        <v>181</v>
      </c>
      <c r="BW13" s="145" t="s">
        <v>188</v>
      </c>
      <c r="BX13" s="145" t="s">
        <v>189</v>
      </c>
      <c r="BY13" s="121" t="s">
        <v>190</v>
      </c>
      <c r="BZ13" s="121" t="s">
        <v>191</v>
      </c>
      <c r="CA13" s="121" t="s">
        <v>192</v>
      </c>
      <c r="CB13" s="121" t="s">
        <v>193</v>
      </c>
      <c r="CC13" s="121" t="s">
        <v>194</v>
      </c>
      <c r="CD13" s="121" t="s">
        <v>195</v>
      </c>
      <c r="CE13" s="121" t="s">
        <v>196</v>
      </c>
      <c r="CF13" s="121" t="s">
        <v>197</v>
      </c>
      <c r="CG13" s="121" t="s">
        <v>198</v>
      </c>
      <c r="CH13" s="121" t="s">
        <v>199</v>
      </c>
      <c r="CI13" s="121" t="s">
        <v>200</v>
      </c>
      <c r="CJ13" s="121" t="s">
        <v>201</v>
      </c>
      <c r="CK13" s="121" t="s">
        <v>202</v>
      </c>
      <c r="CL13" s="121" t="s">
        <v>203</v>
      </c>
      <c r="CM13" s="121" t="s">
        <v>204</v>
      </c>
      <c r="CN13" s="121" t="s">
        <v>205</v>
      </c>
      <c r="CO13" s="121" t="s">
        <v>206</v>
      </c>
      <c r="CP13" s="121" t="s">
        <v>207</v>
      </c>
      <c r="CQ13" s="121" t="s">
        <v>208</v>
      </c>
      <c r="CR13" s="121" t="s">
        <v>209</v>
      </c>
      <c r="CS13" s="121" t="s">
        <v>210</v>
      </c>
      <c r="CT13" s="121" t="s">
        <v>211</v>
      </c>
    </row>
    <row r="14" spans="1:152" ht="17.25" customHeight="1" x14ac:dyDescent="0.2">
      <c r="A14" s="258" t="str">
        <f>Codierung!I122</f>
        <v>Körnermais MATIF</v>
      </c>
      <c r="B14" s="28" t="s">
        <v>34</v>
      </c>
      <c r="C14" s="19">
        <v>237.4404761904762</v>
      </c>
      <c r="D14" s="19">
        <v>215.22826086956522</v>
      </c>
      <c r="E14" s="19">
        <v>204.69318181818181</v>
      </c>
      <c r="F14" s="19">
        <v>186.85714285714286</v>
      </c>
      <c r="G14" s="19">
        <v>184.72727272727272</v>
      </c>
      <c r="H14" s="19">
        <v>188.29761904761904</v>
      </c>
      <c r="I14" s="19">
        <v>202.66666666666666</v>
      </c>
      <c r="J14" s="19">
        <v>206.4047619047619</v>
      </c>
      <c r="K14" s="19">
        <v>210.5</v>
      </c>
      <c r="L14" s="19">
        <v>215.55263157894737</v>
      </c>
      <c r="M14" s="19">
        <v>211.02380952380952</v>
      </c>
      <c r="N14" s="19">
        <v>211.4404761904762</v>
      </c>
      <c r="O14" s="19">
        <v>246.54545454545453</v>
      </c>
      <c r="P14" s="19">
        <v>255.2608695652174</v>
      </c>
      <c r="Q14" s="19">
        <v>246.9</v>
      </c>
      <c r="R14" s="19">
        <v>242.31521739130434</v>
      </c>
      <c r="S14" s="19">
        <v>253.20454545454547</v>
      </c>
      <c r="T14" s="19">
        <v>245.80263157894737</v>
      </c>
      <c r="U14" s="19">
        <v>238.81818181818181</v>
      </c>
      <c r="V14" s="19">
        <v>227.23750000000001</v>
      </c>
      <c r="W14" s="19">
        <v>225.03749999999999</v>
      </c>
      <c r="X14" s="19">
        <v>220.67857142857142</v>
      </c>
      <c r="Y14" s="19">
        <v>218.57608695652175</v>
      </c>
      <c r="Z14" s="19">
        <v>220.92500000000001</v>
      </c>
      <c r="AA14" s="19">
        <v>220.30434782608697</v>
      </c>
      <c r="AB14" s="19">
        <v>173.28409090909091</v>
      </c>
      <c r="AC14" s="19">
        <v>169.3452380952381</v>
      </c>
      <c r="AD14" s="19">
        <v>172.95652173913044</v>
      </c>
      <c r="AE14" s="19">
        <v>173.23809523809524</v>
      </c>
      <c r="AF14" s="19">
        <v>175.8</v>
      </c>
      <c r="AG14" s="19">
        <v>172.84090909090909</v>
      </c>
      <c r="AH14" s="19">
        <v>173.22499999999999</v>
      </c>
      <c r="AI14" s="19">
        <v>183.13095238095238</v>
      </c>
      <c r="AJ14" s="19">
        <v>186.625</v>
      </c>
      <c r="AK14" s="19">
        <v>179.01136363636363</v>
      </c>
      <c r="AL14" s="19">
        <v>174.5</v>
      </c>
      <c r="AM14" s="19">
        <v>165.95652173913044</v>
      </c>
      <c r="AN14" s="19">
        <v>154.41666666666666</v>
      </c>
      <c r="AO14" s="19">
        <v>141.31818181818181</v>
      </c>
      <c r="AP14" s="19">
        <v>142.75</v>
      </c>
      <c r="AQ14" s="19">
        <v>149.17500000000001</v>
      </c>
      <c r="AR14" s="19">
        <v>157.39285714285714</v>
      </c>
      <c r="AS14" s="19">
        <v>158.63095238095238</v>
      </c>
      <c r="AT14" s="19">
        <v>152.41249999999999</v>
      </c>
      <c r="AU14" s="19">
        <v>160.48863636363637</v>
      </c>
      <c r="AV14" s="19">
        <v>162.44999999999999</v>
      </c>
      <c r="AW14" s="19">
        <v>154.33750000000001</v>
      </c>
      <c r="AX14" s="19">
        <v>164.88636363636363</v>
      </c>
      <c r="AY14" s="19">
        <v>182.11956521739131</v>
      </c>
      <c r="AZ14" s="19">
        <v>176.53571428571428</v>
      </c>
      <c r="BA14" s="19">
        <v>163.69318181818181</v>
      </c>
      <c r="BB14" s="19">
        <v>163.94318181818181</v>
      </c>
      <c r="BC14" s="19">
        <v>166.22619047619048</v>
      </c>
      <c r="BD14" s="19">
        <v>158.29545454545453</v>
      </c>
      <c r="BE14" s="19">
        <v>156.42500000000001</v>
      </c>
      <c r="BF14" s="19">
        <v>148.5</v>
      </c>
      <c r="BG14" s="19">
        <v>152.47619047619048</v>
      </c>
      <c r="BH14" s="19">
        <v>157.63095238095238</v>
      </c>
      <c r="BI14" s="19">
        <v>165.72727272727272</v>
      </c>
      <c r="BJ14" s="19">
        <v>180.07954545454547</v>
      </c>
      <c r="BK14" s="19">
        <v>170.38095238095238</v>
      </c>
      <c r="BL14" s="19">
        <v>165.54347826086956</v>
      </c>
      <c r="BM14" s="19">
        <v>161.02272727272728</v>
      </c>
      <c r="BN14" s="19">
        <v>160.58333333333334</v>
      </c>
      <c r="BO14" s="19">
        <v>164.38636363636363</v>
      </c>
      <c r="BP14" s="19">
        <v>165.22619047619048</v>
      </c>
      <c r="BQ14" s="19">
        <v>169.875</v>
      </c>
      <c r="BR14" s="19">
        <v>171.625</v>
      </c>
      <c r="BS14" s="19">
        <v>172.14130434782609</v>
      </c>
      <c r="BT14" s="19">
        <v>171.95833333333334</v>
      </c>
      <c r="BU14" s="19">
        <v>169.60227272727272</v>
      </c>
      <c r="BV14" s="19">
        <v>173</v>
      </c>
      <c r="BW14" s="19">
        <v>167.27380952380952</v>
      </c>
      <c r="BX14" s="19">
        <v>158.84782608695653</v>
      </c>
      <c r="BY14" s="19">
        <v>157.14285714285714</v>
      </c>
      <c r="BZ14" s="19">
        <v>150.69318181818181</v>
      </c>
      <c r="CA14" s="19">
        <v>154.86363636363637</v>
      </c>
      <c r="CB14" s="19">
        <v>153.11842105263159</v>
      </c>
      <c r="CC14" s="19">
        <v>153.78409090909091</v>
      </c>
      <c r="CD14" s="19">
        <v>153.66249999999999</v>
      </c>
      <c r="CE14" s="19">
        <v>162.4047619047619</v>
      </c>
      <c r="CF14" s="19">
        <v>164.91249999999999</v>
      </c>
      <c r="CG14" s="19">
        <v>168.11363636363637</v>
      </c>
      <c r="CH14" s="19">
        <v>164.91666666666666</v>
      </c>
      <c r="CI14" s="19">
        <v>173.39772727272728</v>
      </c>
      <c r="CJ14" s="19">
        <v>188.45652173913044</v>
      </c>
      <c r="CK14" s="19">
        <v>177.51249999999999</v>
      </c>
      <c r="CL14" s="19">
        <v>170.86956521739131</v>
      </c>
      <c r="CM14" s="19">
        <v>173.05681818181819</v>
      </c>
      <c r="CN14" s="19">
        <v>176.01315789473685</v>
      </c>
      <c r="CO14" s="19">
        <v>180.53409090909091</v>
      </c>
      <c r="CP14" s="19">
        <v>173.85</v>
      </c>
      <c r="CQ14" s="19">
        <v>168.78571428571428</v>
      </c>
      <c r="CR14" s="19">
        <v>167.28749999999999</v>
      </c>
      <c r="CS14" s="19">
        <v>164.09090909090909</v>
      </c>
      <c r="CT14" s="19">
        <v>175.51249999999999</v>
      </c>
      <c r="CU14" s="19">
        <v>177.56521739130434</v>
      </c>
      <c r="CV14" s="19">
        <v>166.88636363636363</v>
      </c>
      <c r="CW14" s="19">
        <v>162.83333333333334</v>
      </c>
      <c r="CX14" s="19">
        <v>164.39130434782609</v>
      </c>
      <c r="CY14" s="19">
        <v>163.75</v>
      </c>
      <c r="CZ14" s="19">
        <v>164.91249999999999</v>
      </c>
      <c r="DA14" s="19">
        <v>171.375</v>
      </c>
      <c r="DB14" s="19">
        <v>168.21250000000001</v>
      </c>
      <c r="DC14" s="19">
        <v>166.57954545454547</v>
      </c>
      <c r="DD14" s="19">
        <v>165.02500000000001</v>
      </c>
      <c r="DE14" s="19">
        <v>165.67500000000001</v>
      </c>
      <c r="DF14" s="19">
        <v>167.38636363636363</v>
      </c>
      <c r="DG14" s="19">
        <v>173.78260869565219</v>
      </c>
      <c r="DH14" s="19">
        <v>167.1547619047619</v>
      </c>
      <c r="DI14" s="19">
        <v>169.10227272727272</v>
      </c>
      <c r="DJ14" s="19">
        <v>184.11363636363637</v>
      </c>
      <c r="DK14" s="19">
        <v>192.53571428571428</v>
      </c>
      <c r="DL14" s="19">
        <v>193.89772727272728</v>
      </c>
      <c r="DM14" s="19">
        <v>209.72499999999999</v>
      </c>
      <c r="DN14" s="19">
        <v>221.73750000000001</v>
      </c>
      <c r="DO14" s="19">
        <v>217.45652173913044</v>
      </c>
      <c r="DP14" s="19">
        <v>224.71250000000001</v>
      </c>
      <c r="DQ14" s="19">
        <v>255.03571428571428</v>
      </c>
      <c r="DR14" s="19">
        <v>252.27380952380952</v>
      </c>
      <c r="DS14" s="19">
        <v>248.60227272727272</v>
      </c>
      <c r="DT14" s="19">
        <v>229.125</v>
      </c>
      <c r="DU14" s="19">
        <v>218.77272727272728</v>
      </c>
      <c r="DV14" s="19">
        <v>244.14285714285714</v>
      </c>
      <c r="DW14" s="19">
        <v>243.44318181818181</v>
      </c>
      <c r="DX14" s="19">
        <v>242.98863636363637</v>
      </c>
      <c r="DY14" s="19">
        <v>245.67857142857142</v>
      </c>
      <c r="DZ14" s="19">
        <v>259.45</v>
      </c>
      <c r="EA14" s="19">
        <v>339.6521739130435</v>
      </c>
      <c r="EB14" s="19">
        <v>330.61842105263156</v>
      </c>
      <c r="EC14" s="19">
        <v>358.375</v>
      </c>
      <c r="ED14" s="19">
        <v>325.31818181818181</v>
      </c>
      <c r="EE14" s="19">
        <v>322.09523809523807</v>
      </c>
      <c r="EF14" s="19">
        <v>326.48809523809524</v>
      </c>
      <c r="EG14" s="19">
        <v>329.375</v>
      </c>
      <c r="EH14" s="19">
        <v>336.77380952380952</v>
      </c>
      <c r="EI14" s="19">
        <v>315.73863636363637</v>
      </c>
      <c r="EJ14" s="19">
        <v>290.90909090909093</v>
      </c>
      <c r="EK14" s="19">
        <v>282.18181818181819</v>
      </c>
      <c r="EL14" s="19">
        <v>288.41250000000002</v>
      </c>
      <c r="EM14" s="19">
        <v>262.80434782608694</v>
      </c>
      <c r="EN14" s="19">
        <v>244.375</v>
      </c>
      <c r="EO14" s="19">
        <v>224.30434782608697</v>
      </c>
      <c r="EP14" s="19">
        <v>232.80681818181819</v>
      </c>
      <c r="EQ14" s="19">
        <v>237.5</v>
      </c>
      <c r="ER14" s="19">
        <v>219.88043478260869</v>
      </c>
      <c r="ES14" s="19">
        <v>211.10714285714286</v>
      </c>
      <c r="ET14" s="19">
        <v>203.02272727272728</v>
      </c>
      <c r="EU14" s="19">
        <v>204.34090909090909</v>
      </c>
      <c r="EV14" s="19">
        <v>200.01190476190476</v>
      </c>
    </row>
    <row r="15" spans="1:152" ht="17.25" customHeight="1" x14ac:dyDescent="0.2">
      <c r="A15" s="259"/>
      <c r="B15" s="28" t="s">
        <v>51</v>
      </c>
      <c r="C15" s="19">
        <f t="shared" ref="C15:D15" si="0">+(C14/10)*C25</f>
        <v>27.965739285714285</v>
      </c>
      <c r="D15" s="19">
        <f t="shared" si="0"/>
        <v>24.116326630434781</v>
      </c>
      <c r="E15" s="19">
        <f t="shared" ref="E15:BO15" si="1">+(E14/10)*E25</f>
        <v>24.583651136363638</v>
      </c>
      <c r="F15" s="19">
        <f t="shared" si="1"/>
        <v>22.979691428571432</v>
      </c>
      <c r="G15" s="19">
        <f t="shared" si="1"/>
        <v>22.749163636363637</v>
      </c>
      <c r="H15" s="19">
        <f t="shared" si="1"/>
        <v>23.11541571428571</v>
      </c>
      <c r="I15" s="19">
        <f t="shared" si="1"/>
        <v>24.54496</v>
      </c>
      <c r="J15" s="19">
        <f t="shared" si="1"/>
        <v>24.917182857142855</v>
      </c>
      <c r="K15" s="19">
        <f t="shared" si="1"/>
        <v>25.392614999999999</v>
      </c>
      <c r="L15" s="19">
        <f t="shared" si="1"/>
        <v>25.913737368421049</v>
      </c>
      <c r="M15" s="19">
        <f t="shared" si="1"/>
        <v>25.348179999999999</v>
      </c>
      <c r="N15" s="19">
        <f t="shared" si="1"/>
        <v>25.394001190476192</v>
      </c>
      <c r="O15" s="19">
        <f t="shared" si="1"/>
        <v>29.610109090909091</v>
      </c>
      <c r="P15" s="19">
        <f t="shared" si="1"/>
        <v>30.659383043478265</v>
      </c>
      <c r="Q15" s="19">
        <f t="shared" si="1"/>
        <v>29.847741000000003</v>
      </c>
      <c r="R15" s="19">
        <f t="shared" si="1"/>
        <v>29.315295000000003</v>
      </c>
      <c r="S15" s="19">
        <f t="shared" si="1"/>
        <v>30.516211818181819</v>
      </c>
      <c r="T15" s="19">
        <f t="shared" si="1"/>
        <v>29.71999618421053</v>
      </c>
      <c r="U15" s="19">
        <f t="shared" si="1"/>
        <v>29.326872727272729</v>
      </c>
      <c r="V15" s="19">
        <f t="shared" si="1"/>
        <v>27.945667750000002</v>
      </c>
      <c r="W15" s="19">
        <f t="shared" si="1"/>
        <v>27.598599</v>
      </c>
      <c r="X15" s="19">
        <f t="shared" si="1"/>
        <v>26.918372142857145</v>
      </c>
      <c r="Y15" s="19">
        <f t="shared" si="1"/>
        <v>27.116549347826087</v>
      </c>
      <c r="Z15" s="19">
        <f t="shared" si="1"/>
        <v>27.231215500000001</v>
      </c>
      <c r="AA15" s="19">
        <f t="shared" si="1"/>
        <v>27.238429565217391</v>
      </c>
      <c r="AB15" s="19">
        <f t="shared" si="1"/>
        <v>21.372859772727274</v>
      </c>
      <c r="AC15" s="19">
        <f t="shared" si="1"/>
        <v>20.893815476190476</v>
      </c>
      <c r="AD15" s="19">
        <f t="shared" si="1"/>
        <v>21.297866086956525</v>
      </c>
      <c r="AE15" s="19">
        <f t="shared" si="1"/>
        <v>21.341200952380952</v>
      </c>
      <c r="AF15" s="19">
        <f t="shared" si="1"/>
        <v>21.533742000000004</v>
      </c>
      <c r="AG15" s="19">
        <f t="shared" si="1"/>
        <v>21.280172727272731</v>
      </c>
      <c r="AH15" s="19">
        <f t="shared" si="1"/>
        <v>21.155969249999998</v>
      </c>
      <c r="AI15" s="19">
        <f t="shared" si="1"/>
        <v>22.30168738095238</v>
      </c>
      <c r="AJ15" s="19">
        <f t="shared" si="1"/>
        <v>22.751453750000003</v>
      </c>
      <c r="AK15" s="19">
        <f t="shared" si="1"/>
        <v>21.846546818181814</v>
      </c>
      <c r="AL15" s="19">
        <f t="shared" si="1"/>
        <v>21.255844999999997</v>
      </c>
      <c r="AM15" s="19">
        <f t="shared" si="1"/>
        <v>20.163717391304353</v>
      </c>
      <c r="AN15" s="19">
        <f t="shared" si="1"/>
        <v>18.713755833333334</v>
      </c>
      <c r="AO15" s="19">
        <f t="shared" si="1"/>
        <v>17.066996818181817</v>
      </c>
      <c r="AP15" s="19">
        <f t="shared" si="1"/>
        <v>17.241344999999999</v>
      </c>
      <c r="AQ15" s="19">
        <f t="shared" si="1"/>
        <v>17.939785499999999</v>
      </c>
      <c r="AR15" s="19">
        <f t="shared" si="1"/>
        <v>18.92491714285714</v>
      </c>
      <c r="AS15" s="19">
        <f t="shared" si="1"/>
        <v>17.422437500000001</v>
      </c>
      <c r="AT15" s="19">
        <f t="shared" si="1"/>
        <v>16.190779875</v>
      </c>
      <c r="AU15" s="19">
        <f t="shared" si="1"/>
        <v>17.026239431818183</v>
      </c>
      <c r="AV15" s="19">
        <f t="shared" si="1"/>
        <v>16.865558999999998</v>
      </c>
      <c r="AW15" s="19">
        <f t="shared" si="1"/>
        <v>16.04801325</v>
      </c>
      <c r="AX15" s="19">
        <f t="shared" si="1"/>
        <v>17.227327272727273</v>
      </c>
      <c r="AY15" s="19">
        <f t="shared" si="1"/>
        <v>19.1007</v>
      </c>
      <c r="AZ15" s="19">
        <f t="shared" si="1"/>
        <v>19.034080714285714</v>
      </c>
      <c r="BA15" s="19">
        <f t="shared" si="1"/>
        <v>17.872021590909089</v>
      </c>
      <c r="BB15" s="19">
        <f t="shared" si="1"/>
        <v>17.83537875</v>
      </c>
      <c r="BC15" s="19">
        <f t="shared" si="1"/>
        <v>18.002296428571427</v>
      </c>
      <c r="BD15" s="19">
        <f t="shared" si="1"/>
        <v>17.143397727272724</v>
      </c>
      <c r="BE15" s="19">
        <f t="shared" si="1"/>
        <v>17.100381000000002</v>
      </c>
      <c r="BF15" s="19">
        <f t="shared" si="1"/>
        <v>16.361729999999998</v>
      </c>
      <c r="BG15" s="19">
        <f t="shared" si="1"/>
        <v>16.651924761904763</v>
      </c>
      <c r="BH15" s="19">
        <f t="shared" si="1"/>
        <v>17.230639404761902</v>
      </c>
      <c r="BI15" s="19">
        <f t="shared" si="1"/>
        <v>18.319492727272724</v>
      </c>
      <c r="BJ15" s="19">
        <f t="shared" si="1"/>
        <v>19.630471249999999</v>
      </c>
      <c r="BK15" s="19">
        <f t="shared" si="1"/>
        <v>18.515298095238094</v>
      </c>
      <c r="BL15" s="19">
        <f t="shared" si="1"/>
        <v>18.004508695652174</v>
      </c>
      <c r="BM15" s="19">
        <f t="shared" si="1"/>
        <v>17.586902272727272</v>
      </c>
      <c r="BN15" s="19">
        <f t="shared" si="1"/>
        <v>17.476284166666666</v>
      </c>
      <c r="BO15" s="19">
        <f t="shared" si="1"/>
        <v>17.686328863636366</v>
      </c>
      <c r="BP15" s="19">
        <f t="shared" ref="BP15:CT15" si="2">+(BP14/10)*BP25</f>
        <v>17.768424523809525</v>
      </c>
      <c r="BQ15" s="19">
        <f t="shared" si="2"/>
        <v>18.198708749999998</v>
      </c>
      <c r="BR15" s="19">
        <f t="shared" si="2"/>
        <v>18.293508750000004</v>
      </c>
      <c r="BS15" s="19">
        <f t="shared" si="2"/>
        <v>18.429448043478263</v>
      </c>
      <c r="BT15" s="19">
        <f t="shared" si="2"/>
        <v>18.439092083333332</v>
      </c>
      <c r="BU15" s="19">
        <f t="shared" si="2"/>
        <v>18.481559659090909</v>
      </c>
      <c r="BV15" s="19">
        <f t="shared" si="2"/>
        <v>18.813749999999999</v>
      </c>
      <c r="BW15" s="19">
        <f t="shared" si="2"/>
        <v>18.490446904761903</v>
      </c>
      <c r="BX15" s="19">
        <f t="shared" si="2"/>
        <v>18.102298260869567</v>
      </c>
      <c r="BY15" s="19">
        <f t="shared" si="2"/>
        <v>18.021142857142856</v>
      </c>
      <c r="BZ15" s="19">
        <f t="shared" si="2"/>
        <v>17.393007045454542</v>
      </c>
      <c r="CA15" s="19">
        <f t="shared" si="2"/>
        <v>18.030773181818184</v>
      </c>
      <c r="CB15" s="19">
        <f t="shared" si="2"/>
        <v>17.899543421052634</v>
      </c>
      <c r="CC15" s="19">
        <f t="shared" si="2"/>
        <v>18.031184659090911</v>
      </c>
      <c r="CD15" s="19">
        <f t="shared" si="2"/>
        <v>17.738799</v>
      </c>
      <c r="CE15" s="19">
        <f t="shared" si="2"/>
        <v>18.972124285714283</v>
      </c>
      <c r="CF15" s="19">
        <f t="shared" si="2"/>
        <v>19.594078687500001</v>
      </c>
      <c r="CG15" s="19">
        <f t="shared" si="2"/>
        <v>19.81420940909091</v>
      </c>
      <c r="CH15" s="19">
        <f t="shared" si="2"/>
        <v>19.05645066666667</v>
      </c>
      <c r="CI15" s="19">
        <f t="shared" si="2"/>
        <v>20.148122318181819</v>
      </c>
      <c r="CJ15" s="19">
        <f t="shared" si="2"/>
        <v>21.493277847826089</v>
      </c>
      <c r="CK15" s="19">
        <f t="shared" si="2"/>
        <v>20.037966024999996</v>
      </c>
      <c r="CL15" s="19">
        <f t="shared" si="2"/>
        <v>19.499805652173915</v>
      </c>
      <c r="CM15" s="19">
        <f t="shared" si="2"/>
        <v>19.684520840909087</v>
      </c>
      <c r="CN15" s="19">
        <f t="shared" si="2"/>
        <v>19.88262232894737</v>
      </c>
      <c r="CO15" s="19">
        <f t="shared" si="2"/>
        <v>20.392950375000002</v>
      </c>
      <c r="CP15" s="19">
        <f t="shared" si="2"/>
        <v>19.759791</v>
      </c>
      <c r="CQ15" s="19">
        <f t="shared" si="2"/>
        <v>19.097259642857143</v>
      </c>
      <c r="CR15" s="19">
        <f t="shared" si="2"/>
        <v>18.929751637499997</v>
      </c>
      <c r="CS15" s="19">
        <f t="shared" si="2"/>
        <v>18.554907727272731</v>
      </c>
      <c r="CT15" s="19">
        <f t="shared" si="2"/>
        <v>19.595970625</v>
      </c>
      <c r="CU15" s="19">
        <f>+(CU14/10)*CU25</f>
        <v>19.672805565217391</v>
      </c>
      <c r="CV15" s="19">
        <f t="shared" ref="CV15" si="3">+(CV14/10)*CV25</f>
        <v>18.179432249999998</v>
      </c>
      <c r="CW15" s="19">
        <f t="shared" ref="CW15" si="4">+(CW14/10)*CW25</f>
        <v>17.757789166666669</v>
      </c>
      <c r="CX15" s="19">
        <f>+(CX14/10)*CX25</f>
        <v>18.048521304347826</v>
      </c>
      <c r="CY15" s="19">
        <f t="shared" ref="CY15:CZ15" si="5">+(CY14/10)*CY25</f>
        <v>17.9761475</v>
      </c>
      <c r="CZ15" s="19">
        <f t="shared" si="5"/>
        <v>18.025760812500003</v>
      </c>
      <c r="DA15" s="19">
        <f>+(DA14/10)*DA25</f>
        <v>18.446805000000001</v>
      </c>
      <c r="DB15" s="19">
        <f t="shared" ref="DB15:DE15" si="6">+(DB14/10)*DB25</f>
        <v>17.914631249999999</v>
      </c>
      <c r="DC15" s="19">
        <f t="shared" si="6"/>
        <v>17.640773863636365</v>
      </c>
      <c r="DD15" s="19">
        <f t="shared" si="6"/>
        <v>18.674229</v>
      </c>
      <c r="DE15" s="19">
        <f t="shared" si="6"/>
        <v>17.507705625000003</v>
      </c>
      <c r="DF15" s="19">
        <f t="shared" ref="DF15:DG15" si="7">+(DF14/10)*DF25</f>
        <v>17.939298750000003</v>
      </c>
      <c r="DG15" s="19">
        <f t="shared" si="7"/>
        <v>18.604470956521737</v>
      </c>
      <c r="DH15" s="19">
        <f t="shared" ref="DH15" si="8">+(DH14/10)*DH25</f>
        <v>17.998890452380952</v>
      </c>
      <c r="DI15" s="19">
        <f t="shared" ref="DI15:DL15" si="9">+(DI14/10)*DI25</f>
        <v>18.442293863636365</v>
      </c>
      <c r="DJ15" s="19">
        <f t="shared" si="9"/>
        <v>19.773620431818184</v>
      </c>
      <c r="DK15" s="19">
        <f t="shared" si="9"/>
        <v>20.754964928571425</v>
      </c>
      <c r="DL15" s="19">
        <f t="shared" si="9"/>
        <v>20.97197818181818</v>
      </c>
      <c r="DM15" s="19">
        <f t="shared" ref="DM15:DO15" si="10">+(DM14/10)*DM25</f>
        <v>22.635828974999999</v>
      </c>
      <c r="DN15" s="19">
        <f t="shared" si="10"/>
        <v>24.070492574999999</v>
      </c>
      <c r="DO15" s="19">
        <f t="shared" si="10"/>
        <v>24.055910260869563</v>
      </c>
      <c r="DP15" s="19">
        <f t="shared" ref="DP15:DR15" si="11">+(DP14/10)*DP25</f>
        <v>24.791631275</v>
      </c>
      <c r="DQ15" s="19">
        <f t="shared" si="11"/>
        <v>27.972062107142854</v>
      </c>
      <c r="DR15" s="19">
        <f t="shared" si="11"/>
        <v>27.598250214285713</v>
      </c>
      <c r="DS15" s="19">
        <f t="shared" ref="DS15:DU15" si="12">+(DS14/10)*DS25</f>
        <v>26.983290681818179</v>
      </c>
      <c r="DT15" s="19">
        <f t="shared" si="12"/>
        <v>24.65430825</v>
      </c>
      <c r="DU15" s="19">
        <f t="shared" si="12"/>
        <v>23.757624318181819</v>
      </c>
      <c r="DV15" s="19">
        <f t="shared" ref="DV15:DX15" si="13">+(DV14/10)*DV25</f>
        <v>26.156733285714285</v>
      </c>
      <c r="DW15" s="19">
        <f t="shared" si="13"/>
        <v>25.614361261363637</v>
      </c>
      <c r="DX15" s="19">
        <f t="shared" si="13"/>
        <v>25.28977129545455</v>
      </c>
      <c r="DY15" s="19">
        <f t="shared" ref="DY15:EA15" si="14">+(DY14/10)*DY25</f>
        <v>25.554993642857145</v>
      </c>
      <c r="DZ15" s="19">
        <f t="shared" si="14"/>
        <v>27.141323950000004</v>
      </c>
      <c r="EA15" s="19">
        <f t="shared" si="14"/>
        <v>34.80008243478261</v>
      </c>
      <c r="EB15" s="19">
        <f t="shared" ref="EB15:ED15" si="15">+(EB14/10)*EB25</f>
        <v>33.779945315789469</v>
      </c>
      <c r="EC15" s="19">
        <f t="shared" si="15"/>
        <v>37.124424625000003</v>
      </c>
      <c r="ED15" s="19">
        <f t="shared" si="15"/>
        <v>33.343487045454545</v>
      </c>
      <c r="EE15" s="19">
        <f t="shared" ref="EE15:EG15" si="16">+(EE14/10)*EE25</f>
        <v>31.811736190476189</v>
      </c>
      <c r="EF15" s="19">
        <f t="shared" si="16"/>
        <v>31.636369940476193</v>
      </c>
      <c r="EG15" s="19">
        <f t="shared" si="16"/>
        <v>31.758008125</v>
      </c>
      <c r="EH15" s="19">
        <f t="shared" ref="EH15:EJ15" si="17">+(EH14/10)*EH25</f>
        <v>32.969819178571427</v>
      </c>
      <c r="EI15" s="19">
        <f t="shared" si="17"/>
        <v>31.078153977272727</v>
      </c>
      <c r="EJ15" s="19">
        <f t="shared" si="17"/>
        <v>28.699345454545455</v>
      </c>
      <c r="EK15" s="19">
        <f t="shared" ref="EK15:EM15" si="18">+(EK14/10)*EK25</f>
        <v>28.109541818181818</v>
      </c>
      <c r="EL15" s="19">
        <f t="shared" si="18"/>
        <v>28.565816062500005</v>
      </c>
      <c r="EM15" s="19">
        <f t="shared" si="18"/>
        <v>26.031033456521737</v>
      </c>
      <c r="EN15" s="19">
        <f t="shared" ref="EN15:EP15" si="19">+(EN14/10)*EN25</f>
        <v>24.065805625000003</v>
      </c>
      <c r="EO15" s="19">
        <f t="shared" si="19"/>
        <v>21.87707595652174</v>
      </c>
      <c r="EP15" s="19">
        <f t="shared" si="19"/>
        <v>22.72241106818182</v>
      </c>
      <c r="EQ15" s="19">
        <f t="shared" ref="EQ15:ER15" si="20">+(EQ14/10)*EQ25</f>
        <v>22.944875</v>
      </c>
      <c r="ER15" s="19">
        <f t="shared" si="20"/>
        <v>21.072241467391304</v>
      </c>
      <c r="ES15" s="19">
        <f t="shared" ref="ES15:ET15" si="21">+(ES14/10)*ES25</f>
        <v>20.259741392857144</v>
      </c>
      <c r="ET15" s="19">
        <f t="shared" si="21"/>
        <v>19.392324863636368</v>
      </c>
      <c r="EU15" s="19">
        <f t="shared" ref="EU15:EV15" si="22">+(EU14/10)*EU25</f>
        <v>19.682933727272726</v>
      </c>
      <c r="EV15" s="19">
        <f t="shared" si="22"/>
        <v>18.88412398809524</v>
      </c>
    </row>
    <row r="16" spans="1:152" ht="25.5" customHeight="1" x14ac:dyDescent="0.2">
      <c r="A16" s="258" t="str">
        <f>Codierung!I124</f>
        <v>Körnermais CBOT</v>
      </c>
      <c r="B16" s="30" t="s">
        <v>35</v>
      </c>
      <c r="C16" s="37">
        <v>683.72500000000002</v>
      </c>
      <c r="D16" s="37">
        <v>713.4021739130435</v>
      </c>
      <c r="E16" s="37">
        <v>689.22619047619048</v>
      </c>
      <c r="F16" s="37">
        <v>632.11904761904759</v>
      </c>
      <c r="G16" s="37">
        <v>627.03571428571433</v>
      </c>
      <c r="H16" s="37">
        <v>602.01190476190482</v>
      </c>
      <c r="I16" s="37">
        <v>630.86249999999995</v>
      </c>
      <c r="J16" s="37">
        <v>640.38750000000005</v>
      </c>
      <c r="K16" s="37">
        <v>650.7954545454545</v>
      </c>
      <c r="L16" s="37">
        <v>633.95000000000005</v>
      </c>
      <c r="M16" s="37">
        <v>617.01136363636363</v>
      </c>
      <c r="N16" s="37">
        <v>603.19047619047615</v>
      </c>
      <c r="O16" s="37">
        <v>777.36904761904759</v>
      </c>
      <c r="P16" s="37">
        <v>803.54347826086962</v>
      </c>
      <c r="Q16" s="37">
        <v>763.26315789473688</v>
      </c>
      <c r="R16" s="37">
        <v>750.11956521739125</v>
      </c>
      <c r="S16" s="37">
        <v>740.10714285714289</v>
      </c>
      <c r="T16" s="37">
        <v>717.95</v>
      </c>
      <c r="U16" s="37">
        <v>714.65476190476193</v>
      </c>
      <c r="V16" s="37">
        <v>707.01315789473688</v>
      </c>
      <c r="W16" s="37">
        <v>726.23749999999995</v>
      </c>
      <c r="X16" s="37">
        <v>648.5</v>
      </c>
      <c r="Y16" s="37">
        <v>671.63636363636363</v>
      </c>
      <c r="Z16" s="37">
        <v>662.26250000000005</v>
      </c>
      <c r="AA16" s="37">
        <v>589.23863636363637</v>
      </c>
      <c r="AB16" s="37">
        <v>483.17045454545456</v>
      </c>
      <c r="AC16" s="37">
        <v>466</v>
      </c>
      <c r="AD16" s="37">
        <v>439.16304347826087</v>
      </c>
      <c r="AE16" s="37">
        <v>423</v>
      </c>
      <c r="AF16" s="37">
        <v>426.35714285714283</v>
      </c>
      <c r="AG16" s="37">
        <v>427.22619047619048</v>
      </c>
      <c r="AH16" s="37">
        <v>447.28947368421052</v>
      </c>
      <c r="AI16" s="37">
        <v>482.42857142857144</v>
      </c>
      <c r="AJ16" s="37">
        <v>502.20238095238096</v>
      </c>
      <c r="AK16" s="37">
        <v>488.70238095238096</v>
      </c>
      <c r="AL16" s="37">
        <v>446.66666666666669</v>
      </c>
      <c r="AM16" s="37">
        <v>383.29545454545456</v>
      </c>
      <c r="AN16" s="37">
        <v>359.34523809523807</v>
      </c>
      <c r="AO16" s="37">
        <v>335.39285714285717</v>
      </c>
      <c r="AP16" s="37">
        <v>349.41304347826087</v>
      </c>
      <c r="AQ16" s="37">
        <v>373.17105263157896</v>
      </c>
      <c r="AR16" s="37">
        <v>395.79545454545456</v>
      </c>
      <c r="AS16" s="37">
        <v>388.1</v>
      </c>
      <c r="AT16" s="37">
        <v>383.68421052631578</v>
      </c>
      <c r="AU16" s="37">
        <v>382.94318181818181</v>
      </c>
      <c r="AV16" s="37">
        <v>373.96428571428572</v>
      </c>
      <c r="AW16" s="37">
        <v>359.23750000000001</v>
      </c>
      <c r="AX16" s="37">
        <v>364.39772727272725</v>
      </c>
      <c r="AY16" s="37">
        <v>406.35227272727275</v>
      </c>
      <c r="AZ16" s="37">
        <v>367.71428571428572</v>
      </c>
      <c r="BA16" s="37">
        <v>373.79761904761904</v>
      </c>
      <c r="BB16" s="37">
        <v>383.05681818181819</v>
      </c>
      <c r="BC16" s="37">
        <v>366.3125</v>
      </c>
      <c r="BD16" s="37">
        <v>369.31818181818181</v>
      </c>
      <c r="BE16" s="37">
        <v>361.84210526315792</v>
      </c>
      <c r="BF16" s="37">
        <v>363.27499999999998</v>
      </c>
      <c r="BG16" s="37">
        <v>363.48863636363637</v>
      </c>
      <c r="BH16" s="37">
        <v>372.67857142857144</v>
      </c>
      <c r="BI16" s="37">
        <v>389.41666666666669</v>
      </c>
      <c r="BJ16" s="37">
        <v>410.26136363636363</v>
      </c>
      <c r="BK16" s="37">
        <v>343.3</v>
      </c>
      <c r="BL16" s="37">
        <v>323.04347826086956</v>
      </c>
      <c r="BM16" s="37">
        <v>328.90476190476193</v>
      </c>
      <c r="BN16" s="37">
        <v>349.48809523809524</v>
      </c>
      <c r="BO16" s="37">
        <v>344.97619047619048</v>
      </c>
      <c r="BP16" s="37">
        <v>349.67857142857144</v>
      </c>
      <c r="BQ16" s="37">
        <v>361.8125</v>
      </c>
      <c r="BR16" s="37">
        <v>369.21052631578948</v>
      </c>
      <c r="BS16" s="37">
        <v>362.78260869565219</v>
      </c>
      <c r="BT16" s="37">
        <v>363.01315789473682</v>
      </c>
      <c r="BU16" s="37">
        <v>366.61363636363637</v>
      </c>
      <c r="BV16" s="37">
        <v>372.28409090909093</v>
      </c>
      <c r="BW16" s="37">
        <v>377.6</v>
      </c>
      <c r="BX16" s="37">
        <v>353.11956521739131</v>
      </c>
      <c r="BY16" s="37">
        <v>347.95</v>
      </c>
      <c r="BZ16" s="37">
        <v>349.38636363636363</v>
      </c>
      <c r="CA16" s="37">
        <v>343.17857142857144</v>
      </c>
      <c r="CB16" s="37">
        <v>344.55</v>
      </c>
      <c r="CC16" s="37">
        <v>352.72619047619048</v>
      </c>
      <c r="CD16" s="37">
        <v>365.92105263157896</v>
      </c>
      <c r="CE16" s="37">
        <v>379.60714285714283</v>
      </c>
      <c r="CF16" s="37">
        <v>385.48809523809524</v>
      </c>
      <c r="CG16" s="37">
        <v>398.22727272727275</v>
      </c>
      <c r="CH16" s="37">
        <v>364.86904761904759</v>
      </c>
      <c r="CI16" s="37">
        <v>349.15476190476193</v>
      </c>
      <c r="CJ16" s="37">
        <v>358.33695652173913</v>
      </c>
      <c r="CK16" s="37">
        <v>352.34210526315792</v>
      </c>
      <c r="CL16" s="37">
        <v>368.1521739130435</v>
      </c>
      <c r="CM16" s="37">
        <v>365.79761904761904</v>
      </c>
      <c r="CN16" s="37">
        <v>376.22500000000002</v>
      </c>
      <c r="CO16" s="37">
        <v>378.6904761904762</v>
      </c>
      <c r="CP16" s="37">
        <v>373.78947368421052</v>
      </c>
      <c r="CQ16" s="37">
        <v>366.63095238095241</v>
      </c>
      <c r="CR16" s="37">
        <v>357.70238095238096</v>
      </c>
      <c r="CS16" s="37">
        <v>379.76136363636363</v>
      </c>
      <c r="CT16" s="37">
        <v>435.22500000000002</v>
      </c>
      <c r="CU16" s="37">
        <v>427.04545454545456</v>
      </c>
      <c r="CV16" s="37">
        <v>376.23863636363637</v>
      </c>
      <c r="CW16" s="37">
        <v>362.16250000000002</v>
      </c>
      <c r="CX16" s="37">
        <v>389.77173913043481</v>
      </c>
      <c r="CY16" s="37">
        <v>373.625</v>
      </c>
      <c r="CZ16" s="37">
        <v>377.91666666666669</v>
      </c>
      <c r="DA16" s="37">
        <v>385.73809523809524</v>
      </c>
      <c r="DB16" s="37">
        <v>377.44736842105266</v>
      </c>
      <c r="DC16" s="37">
        <v>359.93181818181819</v>
      </c>
      <c r="DD16" s="37">
        <v>320.90476190476193</v>
      </c>
      <c r="DE16" s="37">
        <v>318.7</v>
      </c>
      <c r="DF16" s="37">
        <v>327.61363636363637</v>
      </c>
      <c r="DG16" s="37">
        <v>332.06818181818181</v>
      </c>
      <c r="DH16" s="37">
        <v>325.15476190476193</v>
      </c>
      <c r="DI16" s="37">
        <v>362.38095238095241</v>
      </c>
      <c r="DJ16" s="37">
        <v>398.89772727272725</v>
      </c>
      <c r="DK16" s="37">
        <v>415.58749999999998</v>
      </c>
      <c r="DL16" s="37">
        <v>435.46590909090907</v>
      </c>
      <c r="DM16" s="37">
        <v>515.39473684210532</v>
      </c>
      <c r="DN16" s="37">
        <v>549.97368421052636</v>
      </c>
      <c r="DO16" s="37">
        <v>552.804347826087</v>
      </c>
      <c r="DP16" s="37">
        <v>616.07142857142856</v>
      </c>
      <c r="DQ16" s="37">
        <v>697.38750000000005</v>
      </c>
      <c r="DR16" s="37">
        <v>672.79761904761904</v>
      </c>
      <c r="DS16" s="37">
        <v>605.08333333333337</v>
      </c>
      <c r="DT16" s="37">
        <v>552.22727272727275</v>
      </c>
      <c r="DU16" s="37">
        <v>518.59523809523807</v>
      </c>
      <c r="DV16" s="37">
        <v>536.61904761904759</v>
      </c>
      <c r="DW16" s="37">
        <v>570.89285714285711</v>
      </c>
      <c r="DX16" s="37">
        <v>592.59523809523807</v>
      </c>
      <c r="DY16" s="37">
        <v>609.375</v>
      </c>
      <c r="DZ16" s="37">
        <v>650.36842105263156</v>
      </c>
      <c r="EA16" s="37">
        <v>747.42391304347825</v>
      </c>
      <c r="EB16" s="37">
        <v>786.0625</v>
      </c>
      <c r="EC16" s="37">
        <v>789.01190476190482</v>
      </c>
      <c r="ED16" s="37">
        <v>758.40476190476193</v>
      </c>
      <c r="EE16" s="37">
        <v>663.15</v>
      </c>
      <c r="EF16" s="37">
        <v>627.86904761904759</v>
      </c>
      <c r="EG16" s="37">
        <v>681.41250000000002</v>
      </c>
      <c r="EH16" s="37">
        <v>685.54761904761904</v>
      </c>
      <c r="EI16" s="37">
        <v>668.01136363636363</v>
      </c>
      <c r="EJ16" s="37">
        <v>651.55681818181813</v>
      </c>
      <c r="EK16" s="37">
        <v>670.96590909090912</v>
      </c>
      <c r="EL16" s="37">
        <v>671.42499999999995</v>
      </c>
      <c r="EM16" s="37">
        <v>637.39130434782612</v>
      </c>
      <c r="EN16" s="37">
        <v>654.3125</v>
      </c>
      <c r="EO16" s="37">
        <v>608.695652173913</v>
      </c>
      <c r="EP16" s="37">
        <v>616.30681818181813</v>
      </c>
      <c r="EQ16" s="37">
        <v>549.03571428571433</v>
      </c>
      <c r="ER16" s="37">
        <v>475.8478260869565</v>
      </c>
      <c r="ES16" s="37">
        <v>473.35714285714283</v>
      </c>
      <c r="ET16" s="37">
        <v>488.43181818181819</v>
      </c>
      <c r="EU16" s="37">
        <v>468.30681818181819</v>
      </c>
      <c r="EV16" s="37">
        <v>469.13095238095241</v>
      </c>
    </row>
    <row r="17" spans="1:152" ht="17.25" customHeight="1" x14ac:dyDescent="0.2">
      <c r="A17" s="259"/>
      <c r="B17" s="28" t="s">
        <v>51</v>
      </c>
      <c r="C17" s="37">
        <f>+(((C16/100)/25.4012)*100)*C26</f>
        <v>22.190403996661576</v>
      </c>
      <c r="D17" s="37">
        <f t="shared" ref="D17:BO17" si="23">+(((D16/100)/25.4012)*100)*D26</f>
        <v>21.940293303500212</v>
      </c>
      <c r="E17" s="37">
        <f t="shared" si="23"/>
        <v>23.668645810134201</v>
      </c>
      <c r="F17" s="37">
        <f t="shared" si="23"/>
        <v>22.334647388237372</v>
      </c>
      <c r="G17" s="37">
        <f t="shared" si="23"/>
        <v>22.419170579117754</v>
      </c>
      <c r="H17" s="37">
        <f t="shared" si="23"/>
        <v>22.079047071641913</v>
      </c>
      <c r="I17" s="37">
        <f t="shared" si="23"/>
        <v>23.291137918681002</v>
      </c>
      <c r="J17" s="37">
        <f t="shared" si="23"/>
        <v>22.989833600381083</v>
      </c>
      <c r="K17" s="37">
        <f t="shared" si="23"/>
        <v>23.399346827565772</v>
      </c>
      <c r="L17" s="37">
        <f t="shared" si="23"/>
        <v>22.801155850904685</v>
      </c>
      <c r="M17" s="37">
        <f t="shared" si="23"/>
        <v>22.777331609601838</v>
      </c>
      <c r="N17" s="37">
        <f t="shared" si="23"/>
        <v>22.758678817573671</v>
      </c>
      <c r="O17" s="37">
        <f t="shared" si="23"/>
        <v>29.887509720200697</v>
      </c>
      <c r="P17" s="37">
        <f t="shared" si="23"/>
        <v>30.637602109178001</v>
      </c>
      <c r="Q17" s="37">
        <f t="shared" si="23"/>
        <v>28.26043651481033</v>
      </c>
      <c r="R17" s="37">
        <f t="shared" si="23"/>
        <v>27.546396644047626</v>
      </c>
      <c r="S17" s="37">
        <f t="shared" si="23"/>
        <v>27.3651885962643</v>
      </c>
      <c r="T17" s="37">
        <f t="shared" si="23"/>
        <v>26.048482748846517</v>
      </c>
      <c r="U17" s="37">
        <f t="shared" si="23"/>
        <v>25.999262455167099</v>
      </c>
      <c r="V17" s="37">
        <f t="shared" si="23"/>
        <v>25.612707584473842</v>
      </c>
      <c r="W17" s="37">
        <f t="shared" si="23"/>
        <v>27.046780270223451</v>
      </c>
      <c r="X17" s="37">
        <f t="shared" si="23"/>
        <v>23.939752846322222</v>
      </c>
      <c r="Y17" s="37">
        <f t="shared" si="23"/>
        <v>25.251276603968602</v>
      </c>
      <c r="Z17" s="37">
        <f t="shared" si="23"/>
        <v>24.35915837637592</v>
      </c>
      <c r="AA17" s="37">
        <f t="shared" si="23"/>
        <v>21.92606487452991</v>
      </c>
      <c r="AB17" s="37">
        <f t="shared" si="23"/>
        <v>17.621573354444244</v>
      </c>
      <c r="AC17" s="37">
        <f t="shared" si="23"/>
        <v>16.958663370234479</v>
      </c>
      <c r="AD17" s="37">
        <f t="shared" si="23"/>
        <v>15.606840596027986</v>
      </c>
      <c r="AE17" s="37">
        <f t="shared" si="23"/>
        <v>15.200636190416201</v>
      </c>
      <c r="AF17" s="37">
        <f t="shared" si="23"/>
        <v>15.009076624051508</v>
      </c>
      <c r="AG17" s="37">
        <f t="shared" si="23"/>
        <v>15.19608770826725</v>
      </c>
      <c r="AH17" s="37">
        <f t="shared" si="23"/>
        <v>15.745958748737108</v>
      </c>
      <c r="AI17" s="37">
        <f t="shared" si="23"/>
        <v>16.734162727970109</v>
      </c>
      <c r="AJ17" s="37">
        <f t="shared" si="23"/>
        <v>17.449719754522285</v>
      </c>
      <c r="AK17" s="37">
        <f t="shared" si="23"/>
        <v>17.084535938684564</v>
      </c>
      <c r="AL17" s="37">
        <f t="shared" si="23"/>
        <v>15.755686083072193</v>
      </c>
      <c r="AM17" s="37">
        <f t="shared" si="23"/>
        <v>13.533915452097469</v>
      </c>
      <c r="AN17" s="37">
        <f t="shared" si="23"/>
        <v>12.870742233400298</v>
      </c>
      <c r="AO17" s="37">
        <f t="shared" si="23"/>
        <v>12.350852659379424</v>
      </c>
      <c r="AP17" s="37">
        <f t="shared" si="23"/>
        <v>13.103745697738347</v>
      </c>
      <c r="AQ17" s="37">
        <f t="shared" si="23"/>
        <v>14.171015438972217</v>
      </c>
      <c r="AR17" s="37">
        <f t="shared" si="23"/>
        <v>15.20624159846421</v>
      </c>
      <c r="AS17" s="37">
        <f t="shared" si="23"/>
        <v>14.395690754767495</v>
      </c>
      <c r="AT17" s="37">
        <f t="shared" si="23"/>
        <v>14.127672791256442</v>
      </c>
      <c r="AU17" s="37">
        <f t="shared" si="23"/>
        <v>14.771260001317046</v>
      </c>
      <c r="AV17" s="37">
        <f t="shared" si="23"/>
        <v>14.16433236562502</v>
      </c>
      <c r="AW17" s="37">
        <f t="shared" si="23"/>
        <v>13.175190739020204</v>
      </c>
      <c r="AX17" s="37">
        <f t="shared" si="23"/>
        <v>13.368748013694413</v>
      </c>
      <c r="AY17" s="37">
        <f t="shared" si="23"/>
        <v>15.245489028435305</v>
      </c>
      <c r="AZ17" s="37">
        <f t="shared" si="23"/>
        <v>14.014463883596049</v>
      </c>
      <c r="BA17" s="37">
        <f t="shared" si="23"/>
        <v>14.297819263131927</v>
      </c>
      <c r="BB17" s="37">
        <f t="shared" si="23"/>
        <v>14.599204198298434</v>
      </c>
      <c r="BC17" s="37">
        <f t="shared" si="23"/>
        <v>14.546533972804434</v>
      </c>
      <c r="BD17" s="37">
        <f t="shared" si="23"/>
        <v>14.478333521823593</v>
      </c>
      <c r="BE17" s="37">
        <f t="shared" si="23"/>
        <v>14.322002607419295</v>
      </c>
      <c r="BF17" s="37">
        <f t="shared" si="23"/>
        <v>14.201379265546507</v>
      </c>
      <c r="BG17" s="37">
        <f t="shared" si="23"/>
        <v>14.070924843565013</v>
      </c>
      <c r="BH17" s="37">
        <f t="shared" si="23"/>
        <v>14.143510655289628</v>
      </c>
      <c r="BI17" s="37">
        <f t="shared" si="23"/>
        <v>14.981101942690374</v>
      </c>
      <c r="BJ17" s="37">
        <f t="shared" si="23"/>
        <v>15.666721364631305</v>
      </c>
      <c r="BK17" s="37">
        <f t="shared" si="23"/>
        <v>13.273189061934085</v>
      </c>
      <c r="BL17" s="37">
        <f t="shared" si="23"/>
        <v>12.339932245583741</v>
      </c>
      <c r="BM17" s="37">
        <f t="shared" si="23"/>
        <v>12.615620896800529</v>
      </c>
      <c r="BN17" s="37">
        <f t="shared" si="23"/>
        <v>13.575732783153102</v>
      </c>
      <c r="BO17" s="37">
        <f t="shared" si="23"/>
        <v>13.524057543588119</v>
      </c>
      <c r="BP17" s="37">
        <f t="shared" ref="BP17:CT17" si="24">+(((BP16/100)/25.4012)*100)*BP26</f>
        <v>14.031910612771954</v>
      </c>
      <c r="BQ17" s="37">
        <f t="shared" si="24"/>
        <v>14.366411330960743</v>
      </c>
      <c r="BR17" s="37">
        <f t="shared" si="24"/>
        <v>14.559870565584552</v>
      </c>
      <c r="BS17" s="37">
        <f t="shared" si="24"/>
        <v>14.312097545545608</v>
      </c>
      <c r="BT17" s="37">
        <f t="shared" si="24"/>
        <v>14.302614381251777</v>
      </c>
      <c r="BU17" s="37">
        <f t="shared" si="24"/>
        <v>14.240967946396234</v>
      </c>
      <c r="BV17" s="37">
        <f t="shared" si="24"/>
        <v>14.190095618245667</v>
      </c>
      <c r="BW17" s="37">
        <f t="shared" si="24"/>
        <v>14.281227658535819</v>
      </c>
      <c r="BX17" s="37">
        <f t="shared" si="24"/>
        <v>13.412348885947875</v>
      </c>
      <c r="BY17" s="37">
        <f t="shared" si="24"/>
        <v>13.180380848148909</v>
      </c>
      <c r="BZ17" s="37">
        <f t="shared" si="24"/>
        <v>13.503007463498504</v>
      </c>
      <c r="CA17" s="37">
        <f t="shared" si="24"/>
        <v>13.40089543013716</v>
      </c>
      <c r="CB17" s="37">
        <f t="shared" si="24"/>
        <v>13.386627206588665</v>
      </c>
      <c r="CC17" s="37">
        <f t="shared" si="24"/>
        <v>13.352971700624568</v>
      </c>
      <c r="CD17" s="37">
        <f t="shared" si="24"/>
        <v>13.456327073648408</v>
      </c>
      <c r="CE17" s="37">
        <f t="shared" si="24"/>
        <v>14.153895288411574</v>
      </c>
      <c r="CF17" s="37">
        <f t="shared" si="24"/>
        <v>14.683670906436365</v>
      </c>
      <c r="CG17" s="37">
        <f t="shared" si="24"/>
        <v>15.628741394465258</v>
      </c>
      <c r="CH17" s="37">
        <f t="shared" si="24"/>
        <v>14.213994511320422</v>
      </c>
      <c r="CI17" s="37">
        <f t="shared" si="24"/>
        <v>13.671649736457898</v>
      </c>
      <c r="CJ17" s="37">
        <f t="shared" si="24"/>
        <v>13.945843704576779</v>
      </c>
      <c r="CK17" s="37">
        <f t="shared" si="24"/>
        <v>13.425819397674541</v>
      </c>
      <c r="CL17" s="37">
        <f t="shared" si="24"/>
        <v>14.398707883708337</v>
      </c>
      <c r="CM17" s="37">
        <f t="shared" si="24"/>
        <v>14.415921552825026</v>
      </c>
      <c r="CN17" s="37">
        <f t="shared" si="24"/>
        <v>14.697409167677119</v>
      </c>
      <c r="CO17" s="37">
        <f t="shared" si="24"/>
        <v>14.747359142387724</v>
      </c>
      <c r="CP17" s="37">
        <f t="shared" si="24"/>
        <v>14.737940395687897</v>
      </c>
      <c r="CQ17" s="37">
        <f t="shared" si="24"/>
        <v>14.442556397785484</v>
      </c>
      <c r="CR17" s="37">
        <f t="shared" si="24"/>
        <v>14.174202577980944</v>
      </c>
      <c r="CS17" s="37">
        <f t="shared" si="24"/>
        <v>15.111545656218102</v>
      </c>
      <c r="CT17" s="37">
        <f t="shared" si="24"/>
        <v>16.943845271089558</v>
      </c>
      <c r="CU17" s="37">
        <f>+(((CU16/100)/25.4012)*100)*CU26</f>
        <v>16.59968310373311</v>
      </c>
      <c r="CV17" s="37">
        <f t="shared" ref="CV17" si="25">+(((CV16/100)/25.4012)*100)*CV26</f>
        <v>14.498722563930409</v>
      </c>
      <c r="CW17" s="37">
        <f t="shared" ref="CW17" si="26">+(((CW16/100)/25.4012)*100)*CW26</f>
        <v>14.122244470733667</v>
      </c>
      <c r="CX17" s="37">
        <f>+(((CX16/100)/25.4012)*100)*CX26</f>
        <v>15.246567001456281</v>
      </c>
      <c r="CY17" s="37">
        <f t="shared" ref="CY17:CZ17" si="27">+(((CY16/100)/25.4012)*100)*CY26</f>
        <v>14.606870639969767</v>
      </c>
      <c r="CZ17" s="37">
        <f t="shared" si="27"/>
        <v>14.633164476481427</v>
      </c>
      <c r="DA17" s="37">
        <f>+(((DA16/100)/25.4012)*100)*DA26</f>
        <v>14.733284254287197</v>
      </c>
      <c r="DB17" s="37">
        <f t="shared" ref="DB17:DC17" si="28">+(((DB16/100)/25.4012)*100)*DB26</f>
        <v>14.504290203446665</v>
      </c>
      <c r="DC17" s="37">
        <f t="shared" si="28"/>
        <v>13.560569973072138</v>
      </c>
      <c r="DD17" s="37">
        <f t="shared" ref="DD17:DE17" si="29">+(((DD16/100)/25.4012)*100)*DD26</f>
        <v>12.715566306203756</v>
      </c>
      <c r="DE17" s="37">
        <f t="shared" si="29"/>
        <v>12.179285388091902</v>
      </c>
      <c r="DF17" s="37">
        <f t="shared" ref="DF17:DG17" si="30">+(((DF16/100)/25.4012)*100)*DF26</f>
        <v>12.266358479126971</v>
      </c>
      <c r="DG17" s="37">
        <f t="shared" si="30"/>
        <v>12.218224496909954</v>
      </c>
      <c r="DH17" s="37">
        <f t="shared" ref="DH17" si="31">+(((DH16/100)/25.4012)*100)*DH26</f>
        <v>11.649591128240662</v>
      </c>
      <c r="DI17" s="37">
        <f t="shared" ref="DI17:DL17" si="32">+(((DI16/100)/25.4012)*100)*DI26</f>
        <v>14.130762851098902</v>
      </c>
      <c r="DJ17" s="37">
        <f t="shared" si="32"/>
        <v>14.33404242802416</v>
      </c>
      <c r="DK17" s="37">
        <f t="shared" si="32"/>
        <v>14.90268909047604</v>
      </c>
      <c r="DL17" s="37">
        <f t="shared" si="32"/>
        <v>15.238872438739474</v>
      </c>
      <c r="DM17" s="37">
        <f t="shared" ref="DM17:DO17" si="33">+(((DM16/100)/25.4012)*100)*DM26</f>
        <v>17.989267187542737</v>
      </c>
      <c r="DN17" s="37">
        <f t="shared" si="33"/>
        <v>19.42679433089361</v>
      </c>
      <c r="DO17" s="37">
        <f t="shared" si="33"/>
        <v>16.082364492879147</v>
      </c>
      <c r="DP17" s="37">
        <f t="shared" ref="DP17:DR17" si="34">+(((DP16/100)/25.4012)*100)*DP26</f>
        <v>22.343661070005691</v>
      </c>
      <c r="DQ17" s="37">
        <f t="shared" si="34"/>
        <v>24.786836163252129</v>
      </c>
      <c r="DR17" s="37">
        <f t="shared" si="34"/>
        <v>24.047405568765779</v>
      </c>
      <c r="DS17" s="37">
        <f t="shared" ref="DS17:DU17" si="35">+(((DS16/100)/25.4012)*100)*DS26</f>
        <v>21.867964932102947</v>
      </c>
      <c r="DT17" s="37">
        <f t="shared" si="35"/>
        <v>19.875112002582558</v>
      </c>
      <c r="DU17" s="37">
        <f t="shared" si="35"/>
        <v>18.830446827408977</v>
      </c>
      <c r="DV17" s="37">
        <f t="shared" ref="DV17:DX17" si="36">+(((DV16/100)/25.4012)*100)*DV26</f>
        <v>19.51088482508888</v>
      </c>
      <c r="DW17" s="37">
        <f t="shared" si="36"/>
        <v>20.718386195477827</v>
      </c>
      <c r="DX17" s="37">
        <f t="shared" si="36"/>
        <v>21.484061964076687</v>
      </c>
      <c r="DY17" s="37">
        <f t="shared" ref="DY17:EA17" si="37">+(((DY16/100)/25.4012)*100)*DY26</f>
        <v>22.039140867360601</v>
      </c>
      <c r="DZ17" s="37">
        <f t="shared" si="37"/>
        <v>23.623644842307492</v>
      </c>
      <c r="EA17" s="37">
        <f t="shared" si="37"/>
        <v>27.355305624896875</v>
      </c>
      <c r="EB17" s="37">
        <f t="shared" ref="EB17:ED17" si="38">+(((EB16/100)/25.4012)*100)*EB26</f>
        <v>29.21012607179976</v>
      </c>
      <c r="EC17" s="37">
        <f t="shared" si="38"/>
        <v>30.448208333614538</v>
      </c>
      <c r="ED17" s="37">
        <f t="shared" si="38"/>
        <v>28.949987608384458</v>
      </c>
      <c r="EE17" s="37">
        <f t="shared" ref="EE17:EG17" si="39">+(((EE16/100)/25.4012)*100)*EE26</f>
        <v>25.311814048155206</v>
      </c>
      <c r="EF17" s="37">
        <f t="shared" si="39"/>
        <v>23.659410433740288</v>
      </c>
      <c r="EG17" s="37">
        <f t="shared" si="39"/>
        <v>26.099816686810076</v>
      </c>
      <c r="EH17" s="37">
        <f t="shared" ref="EH17:EJ17" si="40">+(((EH16/100)/25.4012)*100)*EH26</f>
        <v>26.871117562499858</v>
      </c>
      <c r="EI17" s="37">
        <f t="shared" si="40"/>
        <v>25.401115534269675</v>
      </c>
      <c r="EJ17" s="37">
        <f t="shared" si="40"/>
        <v>23.907670991384798</v>
      </c>
      <c r="EK17" s="37">
        <f t="shared" ref="EK17:EM17" si="41">+(((EK16/100)/25.4012)*100)*EK26</f>
        <v>24.410118665653592</v>
      </c>
      <c r="EL17" s="37">
        <f t="shared" si="41"/>
        <v>24.431049901185769</v>
      </c>
      <c r="EM17" s="37">
        <f t="shared" si="41"/>
        <v>23.224036659685368</v>
      </c>
      <c r="EN17" s="37">
        <f t="shared" ref="EN17:EP17" si="42">+(((EN16/100)/25.4012)*100)*EN26</f>
        <v>23.123444758515344</v>
      </c>
      <c r="EO17" s="37">
        <f t="shared" si="42"/>
        <v>21.494807845435581</v>
      </c>
      <c r="EP17" s="37">
        <f t="shared" si="42"/>
        <v>21.856749721380375</v>
      </c>
      <c r="EQ17" s="37">
        <f t="shared" ref="EQ17:ER17" si="43">+(((EQ16/100)/25.4012)*100)*EQ26</f>
        <v>18.890691525259772</v>
      </c>
      <c r="ER17" s="37">
        <f t="shared" si="43"/>
        <v>16.458873656431159</v>
      </c>
      <c r="ES17" s="37">
        <f t="shared" ref="ES17:ET17" si="44">+(((ES16/100)/25.4012)*100)*ES26</f>
        <v>16.738720471023868</v>
      </c>
      <c r="ET17" s="37">
        <f t="shared" si="44"/>
        <v>17.379852088233488</v>
      </c>
      <c r="EU17" s="37">
        <f t="shared" ref="EU17:EV17" si="45">+(((EU16/100)/25.4012)*100)*EU26</f>
        <v>16.441586242167517</v>
      </c>
      <c r="EV17" s="37">
        <f t="shared" si="45"/>
        <v>15.994578157349899</v>
      </c>
    </row>
    <row r="18" spans="1:152" x14ac:dyDescent="0.2">
      <c r="A18" s="258" t="str">
        <f>Codierung!I126</f>
        <v>Sojaschrot CBOT</v>
      </c>
      <c r="B18" s="30" t="s">
        <v>46</v>
      </c>
      <c r="C18" s="37">
        <v>353.15500000000003</v>
      </c>
      <c r="D18" s="37">
        <v>357.24782608695654</v>
      </c>
      <c r="E18" s="37">
        <v>346.40476190476181</v>
      </c>
      <c r="F18" s="37">
        <v>315.20476190476194</v>
      </c>
      <c r="G18" s="37">
        <v>298.54761904761904</v>
      </c>
      <c r="H18" s="37">
        <v>290.9190476190476</v>
      </c>
      <c r="I18" s="37">
        <v>315.34000000000003</v>
      </c>
      <c r="J18" s="37">
        <v>330.65999999999997</v>
      </c>
      <c r="K18" s="37">
        <v>367.62272727272727</v>
      </c>
      <c r="L18" s="37">
        <v>399.72</v>
      </c>
      <c r="M18" s="37">
        <v>416.77727272727276</v>
      </c>
      <c r="N18" s="37">
        <v>420.94761904761901</v>
      </c>
      <c r="O18" s="37">
        <v>501.25238095238092</v>
      </c>
      <c r="P18" s="37">
        <v>531.38695652173919</v>
      </c>
      <c r="Q18" s="37">
        <v>507.621052631579</v>
      </c>
      <c r="R18" s="37">
        <v>471.6521739130435</v>
      </c>
      <c r="S18" s="37">
        <v>445.06190476190483</v>
      </c>
      <c r="T18" s="37">
        <v>444.23500000000001</v>
      </c>
      <c r="U18" s="37">
        <v>414.41428571428565</v>
      </c>
      <c r="V18" s="37">
        <v>425.61052631578951</v>
      </c>
      <c r="W18" s="37">
        <v>424.5200000000001</v>
      </c>
      <c r="X18" s="37">
        <v>404.93181818181807</v>
      </c>
      <c r="Y18" s="37">
        <v>432.49545454545455</v>
      </c>
      <c r="Z18" s="37">
        <v>456.8250000000001</v>
      </c>
      <c r="AA18" s="37">
        <v>479.29999999999995</v>
      </c>
      <c r="AB18" s="37">
        <v>427.27272727272725</v>
      </c>
      <c r="AC18" s="37">
        <v>444.69500000000005</v>
      </c>
      <c r="AD18" s="37">
        <v>418.0565217391304</v>
      </c>
      <c r="AE18" s="37">
        <v>418.80499999999995</v>
      </c>
      <c r="AF18" s="37">
        <v>449.05714285714288</v>
      </c>
      <c r="AG18" s="37">
        <v>429.77619047619044</v>
      </c>
      <c r="AH18" s="37">
        <v>453.01052631578943</v>
      </c>
      <c r="AI18" s="37">
        <v>459.66190476190474</v>
      </c>
      <c r="AJ18" s="37">
        <v>483.98095238095232</v>
      </c>
      <c r="AK18" s="37">
        <v>492.4</v>
      </c>
      <c r="AL18" s="37">
        <v>471.07619047619033</v>
      </c>
      <c r="AM18" s="37">
        <v>409.15909090909093</v>
      </c>
      <c r="AN18" s="37">
        <v>406.25714285714292</v>
      </c>
      <c r="AO18" s="37">
        <v>371.13333333333333</v>
      </c>
      <c r="AP18" s="37">
        <v>343.66086956521741</v>
      </c>
      <c r="AQ18" s="37">
        <v>383.96842105263158</v>
      </c>
      <c r="AR18" s="37">
        <v>379.28181818181815</v>
      </c>
      <c r="AS18" s="37">
        <v>343.85999999999996</v>
      </c>
      <c r="AT18" s="37">
        <v>339.51578947368421</v>
      </c>
      <c r="AU18" s="37">
        <v>330.99545454545455</v>
      </c>
      <c r="AV18" s="37">
        <v>317.25238095238097</v>
      </c>
      <c r="AW18" s="37">
        <v>308.87</v>
      </c>
      <c r="AX18" s="37">
        <v>321.05454545454546</v>
      </c>
      <c r="AY18" s="37">
        <v>358.01363636363635</v>
      </c>
      <c r="AZ18" s="37">
        <v>336.0285714285713</v>
      </c>
      <c r="BA18" s="37">
        <v>311.12380952380948</v>
      </c>
      <c r="BB18" s="37">
        <v>306.82272727272726</v>
      </c>
      <c r="BC18" s="37">
        <v>290.61</v>
      </c>
      <c r="BD18" s="37">
        <v>275.65909090909093</v>
      </c>
      <c r="BE18" s="37">
        <v>269.59473684210525</v>
      </c>
      <c r="BF18" s="37">
        <v>264.32499999999999</v>
      </c>
      <c r="BG18" s="37">
        <v>268.69090909090909</v>
      </c>
      <c r="BH18" s="37">
        <v>297.28571428571428</v>
      </c>
      <c r="BI18" s="37">
        <v>369.67619047619053</v>
      </c>
      <c r="BJ18" s="37">
        <v>402.25909090909084</v>
      </c>
      <c r="BK18" s="37">
        <v>365.84999999999997</v>
      </c>
      <c r="BL18" s="37">
        <v>330.65217391304338</v>
      </c>
      <c r="BM18" s="37">
        <v>310.48095238095237</v>
      </c>
      <c r="BN18" s="37">
        <v>305.83333333333343</v>
      </c>
      <c r="BO18" s="37">
        <v>313.61428571428564</v>
      </c>
      <c r="BP18" s="37">
        <v>313.73809523809524</v>
      </c>
      <c r="BQ18" s="37">
        <v>330.85499999999996</v>
      </c>
      <c r="BR18" s="37">
        <v>336.90526315789475</v>
      </c>
      <c r="BS18" s="37">
        <v>323.76086956521738</v>
      </c>
      <c r="BT18" s="37">
        <v>310.83157894736843</v>
      </c>
      <c r="BU18" s="37">
        <v>309.38181818181823</v>
      </c>
      <c r="BV18" s="37">
        <v>299.71818181818185</v>
      </c>
      <c r="BW18" s="37">
        <v>324.08000000000004</v>
      </c>
      <c r="BX18" s="37">
        <v>299.00000000000006</v>
      </c>
      <c r="BY18" s="37">
        <v>305.21000000000009</v>
      </c>
      <c r="BZ18" s="37">
        <v>315.17272727272723</v>
      </c>
      <c r="CA18" s="37">
        <v>317.42857142857144</v>
      </c>
      <c r="CB18" s="37">
        <v>322.73999999999995</v>
      </c>
      <c r="CC18" s="37">
        <v>325.95238095238102</v>
      </c>
      <c r="CD18" s="37">
        <v>360.51052631578943</v>
      </c>
      <c r="CE18" s="37">
        <v>375.15238095238095</v>
      </c>
      <c r="CF18" s="37">
        <v>380.78095238095244</v>
      </c>
      <c r="CG18" s="37">
        <v>384.50454545454545</v>
      </c>
      <c r="CH18" s="37">
        <v>345.94761904761901</v>
      </c>
      <c r="CI18" s="37">
        <v>331.24285714285708</v>
      </c>
      <c r="CJ18" s="37">
        <v>323.08260869565214</v>
      </c>
      <c r="CK18" s="37">
        <v>308.59999999999997</v>
      </c>
      <c r="CL18" s="37">
        <v>312.2347826086957</v>
      </c>
      <c r="CM18" s="37">
        <v>307.31428571428569</v>
      </c>
      <c r="CN18" s="37">
        <v>308.63499999999999</v>
      </c>
      <c r="CO18" s="37">
        <v>312.73333333333329</v>
      </c>
      <c r="CP18" s="37">
        <v>306.66842105263157</v>
      </c>
      <c r="CQ18" s="37">
        <v>306.28095238095239</v>
      </c>
      <c r="CR18" s="37">
        <v>305.80952380952374</v>
      </c>
      <c r="CS18" s="37">
        <v>298.33636363636367</v>
      </c>
      <c r="CT18" s="37">
        <v>317.685</v>
      </c>
      <c r="CU18" s="37">
        <v>306.39545454545447</v>
      </c>
      <c r="CV18" s="37">
        <v>293.34545454545452</v>
      </c>
      <c r="CW18" s="37">
        <v>292.26499999999987</v>
      </c>
      <c r="CX18" s="37">
        <v>304.21304347826089</v>
      </c>
      <c r="CY18" s="37">
        <v>300.81499999999994</v>
      </c>
      <c r="CZ18" s="37">
        <v>297.55238095238093</v>
      </c>
      <c r="DA18" s="37">
        <v>297.53809523809525</v>
      </c>
      <c r="DB18" s="37">
        <v>290.88421052631583</v>
      </c>
      <c r="DC18" s="37">
        <v>309.76363636363641</v>
      </c>
      <c r="DD18" s="37">
        <v>291.94761904761907</v>
      </c>
      <c r="DE18" s="37">
        <v>284.84499999999997</v>
      </c>
      <c r="DF18" s="37">
        <v>286.76363636363641</v>
      </c>
      <c r="DG18" s="37">
        <v>289.45</v>
      </c>
      <c r="DH18" s="37">
        <v>289.88095238095241</v>
      </c>
      <c r="DI18" s="37">
        <v>322.37619047619052</v>
      </c>
      <c r="DJ18" s="37">
        <v>367.60454545454536</v>
      </c>
      <c r="DK18" s="37">
        <v>390.30499999999995</v>
      </c>
      <c r="DL18" s="37">
        <v>401.07272727272726</v>
      </c>
      <c r="DM18" s="37">
        <v>442.93157894736845</v>
      </c>
      <c r="DN18" s="37">
        <v>428.77894736842109</v>
      </c>
      <c r="DO18" s="37">
        <v>408.55217391304353</v>
      </c>
      <c r="DP18" s="37">
        <v>411.33333333333331</v>
      </c>
      <c r="DQ18" s="37">
        <v>415.55</v>
      </c>
      <c r="DR18" s="37">
        <v>374.94285714285718</v>
      </c>
      <c r="DS18" s="37">
        <v>360.65238095238101</v>
      </c>
      <c r="DT18" s="37">
        <v>354.68181818181824</v>
      </c>
      <c r="DU18" s="37">
        <v>338.07142857142856</v>
      </c>
      <c r="DV18" s="37">
        <v>322.39047619047614</v>
      </c>
      <c r="DW18" s="37">
        <v>352.2619047619047</v>
      </c>
      <c r="DX18" s="37">
        <v>387.05238095238099</v>
      </c>
      <c r="DY18" s="37">
        <v>414.36</v>
      </c>
      <c r="DZ18" s="37">
        <v>450.42631578947362</v>
      </c>
      <c r="EA18" s="37">
        <v>480.08260869565225</v>
      </c>
      <c r="EB18" s="37">
        <v>457.95999999999992</v>
      </c>
      <c r="EC18" s="37">
        <v>420.33333333333331</v>
      </c>
      <c r="ED18" s="37">
        <v>428.45238095238096</v>
      </c>
      <c r="EE18" s="37">
        <v>463.52999999999992</v>
      </c>
      <c r="EF18" s="37">
        <v>478.18095238095236</v>
      </c>
      <c r="EG18" s="37">
        <v>439.67000000000007</v>
      </c>
      <c r="EH18" s="37">
        <v>411.47142857142853</v>
      </c>
      <c r="EI18" s="37">
        <v>412.63636363636363</v>
      </c>
      <c r="EJ18" s="37">
        <v>453.78181818181821</v>
      </c>
      <c r="EK18" s="37">
        <v>485.27727272727276</v>
      </c>
      <c r="EL18" s="37">
        <v>492.83500000000015</v>
      </c>
      <c r="EM18" s="37">
        <v>475.32173913043482</v>
      </c>
      <c r="EN18" s="37">
        <v>450.72499999999991</v>
      </c>
      <c r="EO18" s="37">
        <v>416.44782608695658</v>
      </c>
      <c r="EP18" s="37">
        <v>406.74545454545461</v>
      </c>
      <c r="EQ18" s="37">
        <v>435.14761904761917</v>
      </c>
      <c r="ER18" s="37">
        <v>426.55652173913046</v>
      </c>
      <c r="ES18" s="37">
        <v>398.65238095238101</v>
      </c>
      <c r="ET18" s="37">
        <v>399.86818181818177</v>
      </c>
      <c r="EU18" s="37">
        <v>452.42272727272734</v>
      </c>
      <c r="EV18" s="37">
        <v>412.08095238095234</v>
      </c>
    </row>
    <row r="19" spans="1:152" ht="17.25" customHeight="1" x14ac:dyDescent="0.2">
      <c r="A19" s="259"/>
      <c r="B19" s="28" t="s">
        <v>51</v>
      </c>
      <c r="C19" s="37">
        <f>+((C18/907.18474)*100)*C26</f>
        <v>32.092799753223368</v>
      </c>
      <c r="D19" s="37">
        <f t="shared" ref="D19:BO19" si="46">+((D18/907.18474)*100)*D26</f>
        <v>30.763524719246316</v>
      </c>
      <c r="E19" s="37">
        <f t="shared" si="46"/>
        <v>33.308416740952204</v>
      </c>
      <c r="F19" s="37">
        <f t="shared" si="46"/>
        <v>31.183976243860084</v>
      </c>
      <c r="G19" s="37">
        <f t="shared" si="46"/>
        <v>29.888173341523316</v>
      </c>
      <c r="H19" s="37">
        <f t="shared" si="46"/>
        <v>29.874861515186502</v>
      </c>
      <c r="I19" s="37">
        <f t="shared" si="46"/>
        <v>32.598195159235154</v>
      </c>
      <c r="J19" s="37">
        <f t="shared" si="46"/>
        <v>33.237866633426833</v>
      </c>
      <c r="K19" s="37">
        <f t="shared" si="46"/>
        <v>37.010084276569934</v>
      </c>
      <c r="L19" s="37">
        <f t="shared" si="46"/>
        <v>40.254666541238336</v>
      </c>
      <c r="M19" s="37">
        <f t="shared" si="46"/>
        <v>43.079654165739562</v>
      </c>
      <c r="N19" s="37">
        <f t="shared" si="46"/>
        <v>44.471228439671286</v>
      </c>
      <c r="O19" s="37">
        <f t="shared" si="46"/>
        <v>53.960682279344248</v>
      </c>
      <c r="P19" s="37">
        <f t="shared" si="46"/>
        <v>56.730260629307374</v>
      </c>
      <c r="Q19" s="37">
        <f t="shared" si="46"/>
        <v>52.626282051437506</v>
      </c>
      <c r="R19" s="37">
        <f t="shared" si="46"/>
        <v>48.49697403707286</v>
      </c>
      <c r="S19" s="37">
        <f t="shared" si="46"/>
        <v>46.07684879624199</v>
      </c>
      <c r="T19" s="37">
        <f t="shared" si="46"/>
        <v>45.129394041614944</v>
      </c>
      <c r="U19" s="37">
        <f t="shared" si="46"/>
        <v>42.214140576104853</v>
      </c>
      <c r="V19" s="37">
        <f t="shared" si="46"/>
        <v>43.171670448930783</v>
      </c>
      <c r="W19" s="37">
        <f t="shared" si="46"/>
        <v>44.268372503708569</v>
      </c>
      <c r="X19" s="37">
        <f t="shared" si="46"/>
        <v>41.855263781122552</v>
      </c>
      <c r="Y19" s="37">
        <f t="shared" si="46"/>
        <v>45.529112305274126</v>
      </c>
      <c r="Z19" s="37">
        <f t="shared" si="46"/>
        <v>47.047925155795731</v>
      </c>
      <c r="AA19" s="37">
        <f t="shared" si="46"/>
        <v>49.938489926539106</v>
      </c>
      <c r="AB19" s="37">
        <f t="shared" si="46"/>
        <v>43.63228756972417</v>
      </c>
      <c r="AC19" s="37">
        <f t="shared" si="46"/>
        <v>45.313378838360975</v>
      </c>
      <c r="AD19" s="37">
        <f t="shared" si="46"/>
        <v>41.598982603467626</v>
      </c>
      <c r="AE19" s="37">
        <f t="shared" si="46"/>
        <v>42.139730436823697</v>
      </c>
      <c r="AF19" s="37">
        <f t="shared" si="46"/>
        <v>44.262968658716318</v>
      </c>
      <c r="AG19" s="37">
        <f t="shared" si="46"/>
        <v>42.803055538085665</v>
      </c>
      <c r="AH19" s="37">
        <f t="shared" si="46"/>
        <v>44.652648437580517</v>
      </c>
      <c r="AI19" s="37">
        <f t="shared" si="46"/>
        <v>44.64450143701869</v>
      </c>
      <c r="AJ19" s="37">
        <f t="shared" si="46"/>
        <v>47.086505067471542</v>
      </c>
      <c r="AK19" s="37">
        <f t="shared" si="46"/>
        <v>48.198694347526164</v>
      </c>
      <c r="AL19" s="37">
        <f t="shared" si="46"/>
        <v>46.526826130989214</v>
      </c>
      <c r="AM19" s="37">
        <f t="shared" si="46"/>
        <v>40.452046033795014</v>
      </c>
      <c r="AN19" s="37">
        <f t="shared" si="46"/>
        <v>40.742831341213773</v>
      </c>
      <c r="AO19" s="37">
        <f t="shared" si="46"/>
        <v>38.267632235524594</v>
      </c>
      <c r="AP19" s="37">
        <f t="shared" si="46"/>
        <v>36.086513574713138</v>
      </c>
      <c r="AQ19" s="37">
        <f t="shared" si="46"/>
        <v>40.826958679592479</v>
      </c>
      <c r="AR19" s="37">
        <f t="shared" si="46"/>
        <v>40.801075022892945</v>
      </c>
      <c r="AS19" s="37">
        <f t="shared" si="46"/>
        <v>35.71322110202162</v>
      </c>
      <c r="AT19" s="37">
        <f t="shared" si="46"/>
        <v>35.003798442943037</v>
      </c>
      <c r="AU19" s="37">
        <f t="shared" si="46"/>
        <v>35.748986073513137</v>
      </c>
      <c r="AV19" s="37">
        <f t="shared" si="46"/>
        <v>33.645684528851938</v>
      </c>
      <c r="AW19" s="37">
        <f t="shared" si="46"/>
        <v>31.718268541421892</v>
      </c>
      <c r="AX19" s="37">
        <f t="shared" si="46"/>
        <v>32.980132680482583</v>
      </c>
      <c r="AY19" s="37">
        <f t="shared" si="46"/>
        <v>37.60942842298531</v>
      </c>
      <c r="AZ19" s="37">
        <f t="shared" si="46"/>
        <v>35.85920768464424</v>
      </c>
      <c r="BA19" s="37">
        <f t="shared" si="46"/>
        <v>33.321536397683815</v>
      </c>
      <c r="BB19" s="37">
        <f t="shared" si="46"/>
        <v>32.742513093058342</v>
      </c>
      <c r="BC19" s="37">
        <f t="shared" si="46"/>
        <v>32.312967147132561</v>
      </c>
      <c r="BD19" s="37">
        <f t="shared" si="46"/>
        <v>30.258591290597849</v>
      </c>
      <c r="BE19" s="37">
        <f t="shared" si="46"/>
        <v>29.878208535678478</v>
      </c>
      <c r="BF19" s="37">
        <f t="shared" si="46"/>
        <v>28.932885819926817</v>
      </c>
      <c r="BG19" s="37">
        <f t="shared" si="46"/>
        <v>29.123480506196664</v>
      </c>
      <c r="BH19" s="37">
        <f t="shared" si="46"/>
        <v>31.590415483777708</v>
      </c>
      <c r="BI19" s="37">
        <f t="shared" si="46"/>
        <v>39.820728612932065</v>
      </c>
      <c r="BJ19" s="37">
        <f t="shared" si="46"/>
        <v>43.011230345631489</v>
      </c>
      <c r="BK19" s="37">
        <f t="shared" si="46"/>
        <v>39.606187048516702</v>
      </c>
      <c r="BL19" s="37">
        <f t="shared" si="46"/>
        <v>35.365652683688879</v>
      </c>
      <c r="BM19" s="37">
        <f t="shared" si="46"/>
        <v>33.34509263292523</v>
      </c>
      <c r="BN19" s="37">
        <f t="shared" si="46"/>
        <v>33.263979947458118</v>
      </c>
      <c r="BO19" s="37">
        <f t="shared" si="46"/>
        <v>34.424863199780631</v>
      </c>
      <c r="BP19" s="37">
        <f t="shared" ref="BP19:CT19" si="47">+((BP18/907.18474)*100)*BP26</f>
        <v>35.251170613406764</v>
      </c>
      <c r="BQ19" s="37">
        <f t="shared" si="47"/>
        <v>36.784167357136091</v>
      </c>
      <c r="BR19" s="37">
        <f t="shared" si="47"/>
        <v>37.200581890879597</v>
      </c>
      <c r="BS19" s="37">
        <f t="shared" si="47"/>
        <v>35.763472762042305</v>
      </c>
      <c r="BT19" s="37">
        <f t="shared" si="47"/>
        <v>34.290727179838392</v>
      </c>
      <c r="BU19" s="37">
        <f t="shared" si="47"/>
        <v>33.649931104440761</v>
      </c>
      <c r="BV19" s="37">
        <f t="shared" si="47"/>
        <v>31.987657071520371</v>
      </c>
      <c r="BW19" s="37">
        <f t="shared" si="47"/>
        <v>34.31976335933517</v>
      </c>
      <c r="BX19" s="37">
        <f t="shared" si="47"/>
        <v>31.7989475881175</v>
      </c>
      <c r="BY19" s="37">
        <f t="shared" si="47"/>
        <v>32.371913795639912</v>
      </c>
      <c r="BZ19" s="37">
        <f t="shared" si="47"/>
        <v>34.10607043099472</v>
      </c>
      <c r="CA19" s="37">
        <f t="shared" si="47"/>
        <v>34.707087334824436</v>
      </c>
      <c r="CB19" s="37">
        <f t="shared" si="47"/>
        <v>35.10994971101475</v>
      </c>
      <c r="CC19" s="37">
        <f t="shared" si="47"/>
        <v>34.550383808683733</v>
      </c>
      <c r="CD19" s="37">
        <f t="shared" si="47"/>
        <v>37.120651151118231</v>
      </c>
      <c r="CE19" s="37">
        <f t="shared" si="47"/>
        <v>39.165872653457555</v>
      </c>
      <c r="CF19" s="37">
        <f t="shared" si="47"/>
        <v>40.612281274232444</v>
      </c>
      <c r="CG19" s="37">
        <f t="shared" si="47"/>
        <v>42.252555561966552</v>
      </c>
      <c r="CH19" s="37">
        <f t="shared" si="47"/>
        <v>37.735313642112288</v>
      </c>
      <c r="CI19" s="37">
        <f t="shared" si="47"/>
        <v>36.316833390675029</v>
      </c>
      <c r="CJ19" s="37">
        <f t="shared" si="47"/>
        <v>35.206696100097631</v>
      </c>
      <c r="CK19" s="37">
        <f t="shared" si="47"/>
        <v>32.92537085665704</v>
      </c>
      <c r="CL19" s="37">
        <f t="shared" si="47"/>
        <v>34.192899577481299</v>
      </c>
      <c r="CM19" s="37">
        <f t="shared" si="47"/>
        <v>33.911170696531528</v>
      </c>
      <c r="CN19" s="37">
        <f t="shared" si="47"/>
        <v>33.759562230951985</v>
      </c>
      <c r="CO19" s="37">
        <f t="shared" si="47"/>
        <v>34.100641213754685</v>
      </c>
      <c r="CP19" s="37">
        <f t="shared" si="47"/>
        <v>33.856127665555988</v>
      </c>
      <c r="CQ19" s="37">
        <f t="shared" si="47"/>
        <v>33.782628064425843</v>
      </c>
      <c r="CR19" s="37">
        <f t="shared" si="47"/>
        <v>33.930191340656584</v>
      </c>
      <c r="CS19" s="37">
        <f t="shared" si="47"/>
        <v>33.240136542941329</v>
      </c>
      <c r="CT19" s="37">
        <f t="shared" si="47"/>
        <v>34.630068457721194</v>
      </c>
      <c r="CU19" s="37">
        <f>+((CU18/907.18474)*100)*CU26</f>
        <v>33.34774788589867</v>
      </c>
      <c r="CV19" s="37">
        <f t="shared" ref="CV19" si="48">+((CV18/907.18474)*100)*CV26</f>
        <v>31.652222416832494</v>
      </c>
      <c r="CW19" s="37">
        <f t="shared" ref="CW19" si="49">+((CW18/907.18474)*100)*CW26</f>
        <v>31.910642864208658</v>
      </c>
      <c r="CX19" s="37">
        <f>+((CX18/907.18474)*100)*CX26</f>
        <v>33.319467226756352</v>
      </c>
      <c r="CY19" s="37">
        <f t="shared" ref="CY19:CZ19" si="50">+((CY18/907.18474)*100)*CY26</f>
        <v>32.929053006336943</v>
      </c>
      <c r="CZ19" s="37">
        <f t="shared" si="50"/>
        <v>32.259983152462887</v>
      </c>
      <c r="DA19" s="37">
        <f>+((DA18/907.18474)*100)*DA26</f>
        <v>31.820581549905697</v>
      </c>
      <c r="DB19" s="37">
        <f t="shared" ref="DB19:DC19" si="51">+((DB18/907.18474)*100)*DB26</f>
        <v>31.298154099763284</v>
      </c>
      <c r="DC19" s="37">
        <f t="shared" si="51"/>
        <v>32.677335379340704</v>
      </c>
      <c r="DD19" s="37">
        <f t="shared" ref="DD19:DE19" si="52">+((DD18/907.18474)*100)*DD26</f>
        <v>32.390897423101336</v>
      </c>
      <c r="DE19" s="37">
        <f t="shared" si="52"/>
        <v>30.479430066250892</v>
      </c>
      <c r="DF19" s="37">
        <f t="shared" ref="DF19:DG19" si="53">+((DF18/907.18474)*100)*DF26</f>
        <v>30.063272889709324</v>
      </c>
      <c r="DG19" s="37">
        <f t="shared" si="53"/>
        <v>29.820360404210501</v>
      </c>
      <c r="DH19" s="37">
        <f t="shared" ref="DH19" si="54">+((DH18/907.18474)*100)*DH26</f>
        <v>29.080290562794669</v>
      </c>
      <c r="DI19" s="37">
        <f t="shared" ref="DI19:DL19" si="55">+((DI18/907.18474)*100)*DI26</f>
        <v>35.198301138384089</v>
      </c>
      <c r="DJ19" s="37">
        <f t="shared" si="55"/>
        <v>36.98677746216778</v>
      </c>
      <c r="DK19" s="37">
        <f t="shared" si="55"/>
        <v>39.189053747751529</v>
      </c>
      <c r="DL19" s="37">
        <f t="shared" si="55"/>
        <v>39.298891565650372</v>
      </c>
      <c r="DM19" s="37">
        <f t="shared" ref="DM19:DO19" si="56">+((DM18/907.18474)*100)*DM26</f>
        <v>43.288111073686807</v>
      </c>
      <c r="DN19" s="37">
        <f t="shared" si="56"/>
        <v>42.408331353359827</v>
      </c>
      <c r="DO19" s="37">
        <f t="shared" si="56"/>
        <v>33.280088626519543</v>
      </c>
      <c r="DP19" s="37">
        <f t="shared" ref="DP19:DR19" si="57">+((DP18/907.18474)*100)*DP26</f>
        <v>41.771076675444661</v>
      </c>
      <c r="DQ19" s="37">
        <f t="shared" si="57"/>
        <v>41.355066334118447</v>
      </c>
      <c r="DR19" s="37">
        <f t="shared" si="57"/>
        <v>37.523847678478376</v>
      </c>
      <c r="DS19" s="37">
        <f t="shared" ref="DS19:DU19" si="58">+((DS18/907.18474)*100)*DS26</f>
        <v>36.495597604308834</v>
      </c>
      <c r="DT19" s="37">
        <f t="shared" si="58"/>
        <v>35.742848253818735</v>
      </c>
      <c r="DU19" s="37">
        <f t="shared" si="58"/>
        <v>34.371546055138197</v>
      </c>
      <c r="DV19" s="37">
        <f t="shared" ref="DV19:DX19" si="59">+((DV18/907.18474)*100)*DV26</f>
        <v>32.820982878357952</v>
      </c>
      <c r="DW19" s="37">
        <f t="shared" si="59"/>
        <v>35.7952575663601</v>
      </c>
      <c r="DX19" s="37">
        <f t="shared" si="59"/>
        <v>39.290402704420231</v>
      </c>
      <c r="DY19" s="37">
        <f t="shared" ref="DY19:EA19" si="60">+((DY18/907.18474)*100)*DY26</f>
        <v>41.961050270753013</v>
      </c>
      <c r="DZ19" s="37">
        <f t="shared" si="60"/>
        <v>45.810993748232107</v>
      </c>
      <c r="EA19" s="37">
        <f t="shared" si="60"/>
        <v>49.198181929965777</v>
      </c>
      <c r="EB19" s="37">
        <f t="shared" ref="EB19:ED19" si="61">+((EB18/907.18474)*100)*EB26</f>
        <v>47.649944332176474</v>
      </c>
      <c r="EC19" s="37">
        <f t="shared" si="61"/>
        <v>45.418262510309269</v>
      </c>
      <c r="ED19" s="37">
        <f t="shared" si="61"/>
        <v>45.793979914063328</v>
      </c>
      <c r="EE19" s="37">
        <f t="shared" ref="EE19:EG19" si="62">+((EE18/907.18474)*100)*EE26</f>
        <v>49.539069208769966</v>
      </c>
      <c r="EF19" s="37">
        <f t="shared" si="62"/>
        <v>50.452839648788199</v>
      </c>
      <c r="EG19" s="37">
        <f t="shared" si="62"/>
        <v>47.153365156913907</v>
      </c>
      <c r="EH19" s="37">
        <f t="shared" ref="EH19:EJ19" si="63">+((EH18/907.18474)*100)*EH26</f>
        <v>45.15920463376149</v>
      </c>
      <c r="EI19" s="37">
        <f t="shared" si="63"/>
        <v>43.933412163556774</v>
      </c>
      <c r="EJ19" s="37">
        <f t="shared" si="63"/>
        <v>46.621964081578753</v>
      </c>
      <c r="EK19" s="37">
        <f t="shared" ref="EK19:EM19" si="64">+((EK18/907.18474)*100)*EK26</f>
        <v>49.433104496444678</v>
      </c>
      <c r="EL19" s="37">
        <f t="shared" si="64"/>
        <v>50.211669725617305</v>
      </c>
      <c r="EM19" s="37">
        <f t="shared" si="64"/>
        <v>48.492854498412314</v>
      </c>
      <c r="EN19" s="37">
        <f t="shared" ref="EN19:EP19" si="65">+((EN18/907.18474)*100)*EN26</f>
        <v>44.60026719585251</v>
      </c>
      <c r="EO19" s="37">
        <f t="shared" si="65"/>
        <v>41.176787819616443</v>
      </c>
      <c r="EP19" s="37">
        <f t="shared" si="65"/>
        <v>40.389624258690894</v>
      </c>
      <c r="EQ19" s="37">
        <f t="shared" ref="EQ19:ER19" si="66">+((EQ18/907.18474)*100)*EQ26</f>
        <v>41.922036309301035</v>
      </c>
      <c r="ER19" s="37">
        <f t="shared" si="66"/>
        <v>41.311132993130222</v>
      </c>
      <c r="ES19" s="37">
        <f t="shared" ref="ES19:ET19" si="67">+((ES18/907.18474)*100)*ES26</f>
        <v>39.471731870496093</v>
      </c>
      <c r="ET19" s="37">
        <f t="shared" si="67"/>
        <v>39.83982977230896</v>
      </c>
      <c r="EU19" s="37">
        <f t="shared" ref="EU19:EV19" si="68">+((EU18/907.18474)*100)*EU26</f>
        <v>44.47501929781339</v>
      </c>
      <c r="EV19" s="37">
        <f t="shared" si="68"/>
        <v>39.338676176417621</v>
      </c>
    </row>
    <row r="20" spans="1:152" ht="17.25" customHeight="1" x14ac:dyDescent="0.2">
      <c r="A20" s="31" t="str">
        <f>Codierung!I128</f>
        <v>Frachtkosten</v>
      </c>
      <c r="B20" s="48"/>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row>
    <row r="21" spans="1:152" ht="8.25" customHeight="1" x14ac:dyDescent="0.2">
      <c r="A21" s="31"/>
      <c r="B21" s="322"/>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row>
    <row r="22" spans="1:152" ht="17.25" customHeight="1" x14ac:dyDescent="0.2">
      <c r="A22" s="258" t="str">
        <f>Codierung!I129</f>
        <v>Brasilien / EU (ARAH)</v>
      </c>
      <c r="B22" s="47" t="s">
        <v>43</v>
      </c>
      <c r="C22" s="19">
        <v>42</v>
      </c>
      <c r="D22" s="19">
        <v>42.6</v>
      </c>
      <c r="E22" s="19">
        <v>42.5</v>
      </c>
      <c r="F22" s="19">
        <v>44.25</v>
      </c>
      <c r="G22" s="19">
        <v>45.4</v>
      </c>
      <c r="H22" s="19">
        <v>43.5</v>
      </c>
      <c r="I22" s="19">
        <v>41.5</v>
      </c>
      <c r="J22" s="19">
        <v>36</v>
      </c>
      <c r="K22" s="19">
        <v>35.25</v>
      </c>
      <c r="L22" s="19">
        <v>36</v>
      </c>
      <c r="M22" s="19">
        <v>39.200000000000003</v>
      </c>
      <c r="N22" s="19">
        <v>40</v>
      </c>
      <c r="O22" s="19">
        <v>39.25</v>
      </c>
      <c r="P22" s="19">
        <v>34.200000000000003</v>
      </c>
      <c r="Q22" s="19">
        <v>30.5</v>
      </c>
      <c r="R22" s="19">
        <v>29.8</v>
      </c>
      <c r="S22" s="19">
        <v>28.5</v>
      </c>
      <c r="T22" s="19">
        <v>28.666666666666668</v>
      </c>
      <c r="U22" s="19">
        <v>28.6</v>
      </c>
      <c r="V22" s="19">
        <v>28.25</v>
      </c>
      <c r="W22" s="19">
        <v>30.25</v>
      </c>
      <c r="X22" s="19">
        <v>32</v>
      </c>
      <c r="Y22" s="19">
        <v>34</v>
      </c>
      <c r="Z22" s="19">
        <v>33.5</v>
      </c>
      <c r="AA22" s="19">
        <v>33.799999999999997</v>
      </c>
      <c r="AB22" s="19">
        <v>33</v>
      </c>
      <c r="AC22" s="19">
        <v>32</v>
      </c>
      <c r="AD22" s="19">
        <v>32.200000000000003</v>
      </c>
      <c r="AE22" s="19">
        <v>31.25</v>
      </c>
      <c r="AF22" s="19">
        <v>33.799999999999997</v>
      </c>
      <c r="AG22" s="19">
        <v>33</v>
      </c>
      <c r="AH22" s="19">
        <v>32.25</v>
      </c>
      <c r="AI22" s="19">
        <v>31.75</v>
      </c>
      <c r="AJ22" s="19">
        <v>30.8</v>
      </c>
      <c r="AK22" s="19">
        <v>30</v>
      </c>
      <c r="AL22" s="19">
        <v>29.5</v>
      </c>
      <c r="AM22" s="19">
        <v>28</v>
      </c>
      <c r="AN22" s="19">
        <v>28</v>
      </c>
      <c r="AO22" s="19">
        <v>29</v>
      </c>
      <c r="AP22" s="19">
        <v>27.75</v>
      </c>
      <c r="AQ22" s="19">
        <v>26.25</v>
      </c>
      <c r="AR22" s="19">
        <v>27</v>
      </c>
      <c r="AS22" s="19">
        <v>25</v>
      </c>
      <c r="AT22" s="19">
        <v>20.5</v>
      </c>
      <c r="AU22" s="19">
        <v>20.8</v>
      </c>
      <c r="AV22" s="19">
        <v>22.75</v>
      </c>
      <c r="AW22" s="19">
        <v>22.25</v>
      </c>
      <c r="AX22" s="19">
        <v>23.2</v>
      </c>
      <c r="AY22" s="19">
        <v>26.75</v>
      </c>
      <c r="AZ22" s="19">
        <v>28.5</v>
      </c>
      <c r="BA22" s="19">
        <v>27.2</v>
      </c>
      <c r="BB22" s="19">
        <v>24.5</v>
      </c>
      <c r="BC22" s="19">
        <v>22.25</v>
      </c>
      <c r="BD22" s="19">
        <v>19.8</v>
      </c>
      <c r="BE22" s="19">
        <v>18</v>
      </c>
      <c r="BF22" s="19">
        <v>16</v>
      </c>
      <c r="BG22" s="19">
        <v>17.8</v>
      </c>
      <c r="BH22" s="19">
        <v>20.75</v>
      </c>
      <c r="BI22" s="19">
        <v>20.8</v>
      </c>
      <c r="BJ22" s="19">
        <v>21.5</v>
      </c>
      <c r="BK22" s="19">
        <v>23</v>
      </c>
      <c r="BL22" s="19">
        <v>22.2</v>
      </c>
      <c r="BM22" s="19">
        <v>22</v>
      </c>
      <c r="BN22" s="19">
        <v>22</v>
      </c>
      <c r="BO22" s="19">
        <v>22.6</v>
      </c>
      <c r="BP22" s="19">
        <v>24</v>
      </c>
      <c r="BQ22" s="19">
        <v>23.2</v>
      </c>
      <c r="BR22" s="19">
        <v>22.25</v>
      </c>
      <c r="BS22" s="19">
        <v>25.5</v>
      </c>
      <c r="BT22" s="19">
        <v>27</v>
      </c>
      <c r="BU22" s="19">
        <v>24.6</v>
      </c>
      <c r="BV22" s="19">
        <v>23.5</v>
      </c>
      <c r="BW22" s="19">
        <v>25</v>
      </c>
      <c r="BX22" s="19">
        <v>24</v>
      </c>
      <c r="BY22" s="19">
        <v>24.75</v>
      </c>
      <c r="BZ22" s="19">
        <v>26</v>
      </c>
      <c r="CA22" s="19">
        <v>26</v>
      </c>
      <c r="CB22" s="19">
        <v>26.5</v>
      </c>
      <c r="CC22" s="19">
        <v>27</v>
      </c>
      <c r="CD22" s="19">
        <v>25.5</v>
      </c>
      <c r="CE22" s="19">
        <v>26</v>
      </c>
      <c r="CF22" s="19">
        <v>26.25</v>
      </c>
      <c r="CG22" s="19">
        <v>27</v>
      </c>
      <c r="CH22" s="19">
        <v>27</v>
      </c>
      <c r="CI22" s="19">
        <v>27</v>
      </c>
      <c r="CJ22" s="19">
        <v>27.25</v>
      </c>
      <c r="CK22" s="19">
        <v>28</v>
      </c>
      <c r="CL22" s="19">
        <v>28</v>
      </c>
      <c r="CM22" s="19">
        <v>27.75</v>
      </c>
      <c r="CN22" s="19">
        <v>25</v>
      </c>
      <c r="CO22" s="19">
        <v>22</v>
      </c>
      <c r="CP22" s="19">
        <v>19</v>
      </c>
      <c r="CQ22" s="19">
        <v>20</v>
      </c>
      <c r="CR22" s="19">
        <v>22</v>
      </c>
      <c r="CS22" s="19">
        <v>21.25</v>
      </c>
      <c r="CT22" s="19">
        <v>19</v>
      </c>
      <c r="CU22" s="19">
        <v>28.2</v>
      </c>
      <c r="CV22" s="19">
        <v>27.75</v>
      </c>
      <c r="CW22" s="19">
        <v>28.52</v>
      </c>
      <c r="CX22" s="19">
        <v>23.142000000000003</v>
      </c>
      <c r="CY22" s="19">
        <v>16.877500000000001</v>
      </c>
      <c r="CZ22" s="19">
        <v>19.892499999999998</v>
      </c>
      <c r="DA22" s="19">
        <v>17.9575</v>
      </c>
      <c r="DB22" s="19">
        <v>15.422499999999999</v>
      </c>
      <c r="DC22" s="19">
        <v>14.662000000000001</v>
      </c>
      <c r="DD22" s="19">
        <v>11.357500000000002</v>
      </c>
      <c r="DE22" s="19">
        <v>9.7025000000000006</v>
      </c>
      <c r="DF22" s="19">
        <v>15.914285714285713</v>
      </c>
      <c r="DG22" s="19">
        <v>21.556000000000004</v>
      </c>
      <c r="DH22" s="19">
        <v>23.994</v>
      </c>
      <c r="DI22" s="19">
        <v>19.513333333333332</v>
      </c>
      <c r="DJ22" s="19">
        <v>20.454000000000001</v>
      </c>
      <c r="DK22" s="19">
        <v>21.671999999999997</v>
      </c>
      <c r="DL22" s="19">
        <v>24.193333333333328</v>
      </c>
      <c r="DM22" s="19">
        <v>26.297999999999995</v>
      </c>
      <c r="DN22" s="19">
        <v>31.686</v>
      </c>
      <c r="DO22" s="19">
        <v>30.610000000000003</v>
      </c>
      <c r="DP22" s="19">
        <v>28.681999999999999</v>
      </c>
      <c r="DQ22" s="19">
        <v>31.9025</v>
      </c>
      <c r="DR22" s="19">
        <v>39.877499999999998</v>
      </c>
      <c r="DS22" s="19">
        <v>46.289999999999992</v>
      </c>
      <c r="DT22" s="19">
        <v>42.184999999999995</v>
      </c>
      <c r="DU22" s="19">
        <v>44.405999999999999</v>
      </c>
      <c r="DV22" s="19">
        <v>45.6</v>
      </c>
      <c r="DW22" s="19">
        <v>40.893333333333331</v>
      </c>
      <c r="DX22" s="19">
        <v>40.272500000000001</v>
      </c>
      <c r="DY22" s="19">
        <v>35.468000000000004</v>
      </c>
      <c r="DZ22" s="19">
        <v>159.48399999999998</v>
      </c>
      <c r="EA22" s="19">
        <v>41.863333333333337</v>
      </c>
      <c r="EB22" s="19">
        <v>44.756</v>
      </c>
      <c r="EC22" s="19">
        <v>45.29</v>
      </c>
      <c r="ED22" s="19">
        <v>42.152000000000001</v>
      </c>
      <c r="EE22" s="19">
        <v>35.584000000000003</v>
      </c>
      <c r="EF22" s="19">
        <v>31.125</v>
      </c>
      <c r="EG22" s="19">
        <v>28.503999999999998</v>
      </c>
      <c r="EH22" s="19">
        <v>32.721999999999994</v>
      </c>
      <c r="EI22" s="19">
        <v>27.188333333333333</v>
      </c>
      <c r="EJ22" s="19">
        <v>28.927499999999998</v>
      </c>
      <c r="EK22" s="19">
        <v>23.450000000000003</v>
      </c>
      <c r="EL22" s="19">
        <v>19.751999999999999</v>
      </c>
      <c r="EM22" s="19">
        <v>25.398</v>
      </c>
      <c r="EN22" s="19">
        <v>26.968</v>
      </c>
      <c r="EO22" s="19">
        <v>22.92166666666667</v>
      </c>
      <c r="EP22" s="19">
        <v>20.594000000000001</v>
      </c>
      <c r="EQ22" s="19">
        <v>20.45</v>
      </c>
      <c r="ER22" s="19">
        <v>26.935000000000002</v>
      </c>
      <c r="ES22" s="19">
        <v>28.681999999999999</v>
      </c>
      <c r="ET22" s="19">
        <v>29.625</v>
      </c>
      <c r="EU22" s="19">
        <v>33.165999999999997</v>
      </c>
      <c r="EV22" s="19">
        <v>36.957499999999996</v>
      </c>
    </row>
    <row r="23" spans="1:152" ht="17.25" customHeight="1" x14ac:dyDescent="0.2">
      <c r="A23" s="259"/>
      <c r="B23" s="28" t="s">
        <v>51</v>
      </c>
      <c r="C23" s="37">
        <f t="shared" ref="C23" si="69">+(C22/10)*C26</f>
        <v>3.4624800000000002</v>
      </c>
      <c r="D23" s="37">
        <f t="shared" ref="D23:BO23" si="70">+(D22/10)*D26</f>
        <v>3.327912</v>
      </c>
      <c r="E23" s="37">
        <f t="shared" si="70"/>
        <v>3.7072749999999997</v>
      </c>
      <c r="F23" s="37">
        <f t="shared" si="70"/>
        <v>3.9714374999999995</v>
      </c>
      <c r="G23" s="37">
        <f t="shared" si="70"/>
        <v>4.1232280000000001</v>
      </c>
      <c r="H23" s="37">
        <f t="shared" si="70"/>
        <v>4.05246</v>
      </c>
      <c r="I23" s="37">
        <f t="shared" si="70"/>
        <v>3.8918700000000004</v>
      </c>
      <c r="J23" s="37">
        <f t="shared" si="70"/>
        <v>3.2828400000000002</v>
      </c>
      <c r="K23" s="37">
        <f t="shared" si="70"/>
        <v>3.2193825</v>
      </c>
      <c r="L23" s="37">
        <f t="shared" si="70"/>
        <v>3.2889599999999999</v>
      </c>
      <c r="M23" s="37">
        <f t="shared" si="70"/>
        <v>3.6757840000000002</v>
      </c>
      <c r="N23" s="37">
        <f t="shared" si="70"/>
        <v>3.8336000000000001</v>
      </c>
      <c r="O23" s="37">
        <f t="shared" si="70"/>
        <v>3.8331550000000001</v>
      </c>
      <c r="P23" s="37">
        <f t="shared" si="70"/>
        <v>3.3122700000000003</v>
      </c>
      <c r="Q23" s="37">
        <f t="shared" si="70"/>
        <v>2.868525</v>
      </c>
      <c r="R23" s="37">
        <f t="shared" si="70"/>
        <v>2.779744</v>
      </c>
      <c r="S23" s="37">
        <f t="shared" si="70"/>
        <v>2.67672</v>
      </c>
      <c r="T23" s="37">
        <f t="shared" si="70"/>
        <v>2.6419199999999998</v>
      </c>
      <c r="U23" s="37">
        <f t="shared" si="70"/>
        <v>2.6429260000000006</v>
      </c>
      <c r="V23" s="37">
        <f t="shared" si="70"/>
        <v>2.5995650000000001</v>
      </c>
      <c r="W23" s="37">
        <f t="shared" si="70"/>
        <v>2.8616499999999996</v>
      </c>
      <c r="X23" s="37">
        <f t="shared" si="70"/>
        <v>3.0006400000000002</v>
      </c>
      <c r="Y23" s="37">
        <f t="shared" si="70"/>
        <v>3.2469999999999999</v>
      </c>
      <c r="Z23" s="37">
        <f t="shared" si="70"/>
        <v>3.1299049999999999</v>
      </c>
      <c r="AA23" s="37">
        <f t="shared" si="70"/>
        <v>3.1947760000000001</v>
      </c>
      <c r="AB23" s="37">
        <f t="shared" si="70"/>
        <v>3.0571199999999998</v>
      </c>
      <c r="AC23" s="37">
        <f t="shared" si="70"/>
        <v>2.9580800000000003</v>
      </c>
      <c r="AD23" s="37">
        <f t="shared" si="70"/>
        <v>2.9066939999999999</v>
      </c>
      <c r="AE23" s="37">
        <f t="shared" si="70"/>
        <v>2.8525</v>
      </c>
      <c r="AF23" s="37">
        <f t="shared" si="70"/>
        <v>3.0223960000000001</v>
      </c>
      <c r="AG23" s="37">
        <f t="shared" si="70"/>
        <v>2.9815499999999999</v>
      </c>
      <c r="AH23" s="37">
        <f t="shared" si="70"/>
        <v>2.8837950000000001</v>
      </c>
      <c r="AI23" s="37">
        <f t="shared" si="70"/>
        <v>2.7974924999999997</v>
      </c>
      <c r="AJ23" s="37">
        <f t="shared" si="70"/>
        <v>2.7184080000000002</v>
      </c>
      <c r="AK23" s="37">
        <f t="shared" si="70"/>
        <v>2.6640000000000001</v>
      </c>
      <c r="AL23" s="37">
        <f t="shared" si="70"/>
        <v>2.6432000000000002</v>
      </c>
      <c r="AM23" s="37">
        <f t="shared" si="70"/>
        <v>2.51132</v>
      </c>
      <c r="AN23" s="37">
        <f t="shared" si="70"/>
        <v>2.5474399999999999</v>
      </c>
      <c r="AO23" s="37">
        <f t="shared" si="70"/>
        <v>2.7126600000000001</v>
      </c>
      <c r="AP23" s="37">
        <f t="shared" si="70"/>
        <v>2.643465</v>
      </c>
      <c r="AQ23" s="37">
        <f t="shared" si="70"/>
        <v>2.5320749999999999</v>
      </c>
      <c r="AR23" s="37">
        <f t="shared" si="70"/>
        <v>2.6349300000000002</v>
      </c>
      <c r="AS23" s="37">
        <f t="shared" si="70"/>
        <v>2.3555000000000001</v>
      </c>
      <c r="AT23" s="37">
        <f t="shared" si="70"/>
        <v>1.917365</v>
      </c>
      <c r="AU23" s="37">
        <f t="shared" si="70"/>
        <v>2.0379840000000002</v>
      </c>
      <c r="AV23" s="37">
        <f t="shared" si="70"/>
        <v>2.1887774999999996</v>
      </c>
      <c r="AW23" s="37">
        <f t="shared" si="70"/>
        <v>2.07281</v>
      </c>
      <c r="AX23" s="37">
        <f t="shared" si="70"/>
        <v>2.1620079999999997</v>
      </c>
      <c r="AY23" s="37">
        <f t="shared" si="70"/>
        <v>2.5492749999999997</v>
      </c>
      <c r="AZ23" s="37">
        <f t="shared" si="70"/>
        <v>2.7590849999999998</v>
      </c>
      <c r="BA23" s="37">
        <f t="shared" si="70"/>
        <v>2.6427519999999998</v>
      </c>
      <c r="BB23" s="37">
        <f t="shared" si="70"/>
        <v>2.371845</v>
      </c>
      <c r="BC23" s="37">
        <f t="shared" si="70"/>
        <v>2.2443575</v>
      </c>
      <c r="BD23" s="37">
        <f t="shared" si="70"/>
        <v>1.971684</v>
      </c>
      <c r="BE23" s="37">
        <f t="shared" si="70"/>
        <v>1.8097200000000002</v>
      </c>
      <c r="BF23" s="37">
        <f t="shared" si="70"/>
        <v>1.5888</v>
      </c>
      <c r="BG23" s="37">
        <f t="shared" si="70"/>
        <v>1.7502739999999999</v>
      </c>
      <c r="BH23" s="37">
        <f t="shared" si="70"/>
        <v>2.0003000000000002</v>
      </c>
      <c r="BI23" s="37">
        <f t="shared" si="70"/>
        <v>2.0325760000000002</v>
      </c>
      <c r="BJ23" s="37">
        <f t="shared" si="70"/>
        <v>2.0854999999999997</v>
      </c>
      <c r="BK23" s="37">
        <f t="shared" si="70"/>
        <v>2.2588299999999997</v>
      </c>
      <c r="BL23" s="37">
        <f t="shared" si="70"/>
        <v>2.1540659999999998</v>
      </c>
      <c r="BM23" s="37">
        <f t="shared" si="70"/>
        <v>2.1434600000000001</v>
      </c>
      <c r="BN23" s="37">
        <f t="shared" si="70"/>
        <v>2.1707400000000003</v>
      </c>
      <c r="BO23" s="37">
        <f t="shared" si="70"/>
        <v>2.2505080000000004</v>
      </c>
      <c r="BP23" s="37">
        <f t="shared" ref="BP23:CW23" si="71">+(BP22/10)*BP26</f>
        <v>2.4463200000000001</v>
      </c>
      <c r="BQ23" s="37">
        <f t="shared" si="71"/>
        <v>2.3399519999999998</v>
      </c>
      <c r="BR23" s="37">
        <f t="shared" si="71"/>
        <v>2.2287825000000003</v>
      </c>
      <c r="BS23" s="37">
        <f t="shared" si="71"/>
        <v>2.5553549999999996</v>
      </c>
      <c r="BT23" s="37">
        <f t="shared" si="71"/>
        <v>2.7021600000000001</v>
      </c>
      <c r="BU23" s="37">
        <f t="shared" si="71"/>
        <v>2.4272819999999999</v>
      </c>
      <c r="BV23" s="37">
        <f t="shared" si="71"/>
        <v>2.2752699999999999</v>
      </c>
      <c r="BW23" s="37">
        <f t="shared" si="71"/>
        <v>2.4017499999999998</v>
      </c>
      <c r="BX23" s="37">
        <f t="shared" si="71"/>
        <v>2.3155199999999998</v>
      </c>
      <c r="BY23" s="37">
        <f t="shared" si="71"/>
        <v>2.3814450000000003</v>
      </c>
      <c r="BZ23" s="37">
        <f t="shared" si="71"/>
        <v>2.5524200000000001</v>
      </c>
      <c r="CA23" s="37">
        <f t="shared" si="71"/>
        <v>2.5789400000000002</v>
      </c>
      <c r="CB23" s="37">
        <f t="shared" si="71"/>
        <v>2.6152850000000001</v>
      </c>
      <c r="CC23" s="37">
        <f t="shared" si="71"/>
        <v>2.5963200000000004</v>
      </c>
      <c r="CD23" s="37">
        <f t="shared" si="71"/>
        <v>2.381955</v>
      </c>
      <c r="CE23" s="37">
        <f t="shared" si="71"/>
        <v>2.4624600000000001</v>
      </c>
      <c r="CF23" s="37">
        <f t="shared" si="71"/>
        <v>2.5398450000000001</v>
      </c>
      <c r="CG23" s="37">
        <f t="shared" si="71"/>
        <v>2.6916030000000002</v>
      </c>
      <c r="CH23" s="37">
        <f t="shared" si="71"/>
        <v>2.6717580000000001</v>
      </c>
      <c r="CI23" s="37">
        <f t="shared" si="71"/>
        <v>2.6854740000000001</v>
      </c>
      <c r="CJ23" s="37">
        <f t="shared" si="71"/>
        <v>2.6938532500000001</v>
      </c>
      <c r="CK23" s="37">
        <f t="shared" si="71"/>
        <v>2.7101199999999999</v>
      </c>
      <c r="CL23" s="37">
        <f t="shared" si="71"/>
        <v>2.7816879999999999</v>
      </c>
      <c r="CM23" s="37">
        <f t="shared" si="71"/>
        <v>2.7779137499999997</v>
      </c>
      <c r="CN23" s="37">
        <f t="shared" si="71"/>
        <v>2.480775</v>
      </c>
      <c r="CO23" s="37">
        <f t="shared" si="71"/>
        <v>2.17624</v>
      </c>
      <c r="CP23" s="37">
        <f t="shared" si="71"/>
        <v>1.9029069999999999</v>
      </c>
      <c r="CQ23" s="37">
        <f t="shared" si="71"/>
        <v>2.0012400000000001</v>
      </c>
      <c r="CR23" s="37">
        <f t="shared" si="71"/>
        <v>2.214388</v>
      </c>
      <c r="CS23" s="37">
        <f t="shared" si="71"/>
        <v>2.14788625</v>
      </c>
      <c r="CT23" s="37">
        <f t="shared" si="71"/>
        <v>1.8789099999999999</v>
      </c>
      <c r="CU23" s="37">
        <f t="shared" si="71"/>
        <v>2.7843833999999998</v>
      </c>
      <c r="CV23" s="37">
        <f t="shared" si="71"/>
        <v>2.7163364999999997</v>
      </c>
      <c r="CW23" s="37">
        <f t="shared" si="71"/>
        <v>2.8249059999999999</v>
      </c>
      <c r="CX23" s="37">
        <f t="shared" ref="CX23:CZ23" si="72">+(CX22/10)*CX26</f>
        <v>2.2994122620000006</v>
      </c>
      <c r="CY23" s="37">
        <f t="shared" si="72"/>
        <v>1.6760370150000001</v>
      </c>
      <c r="CZ23" s="37">
        <f t="shared" si="72"/>
        <v>1.9565268374999998</v>
      </c>
      <c r="DA23" s="37">
        <f t="shared" ref="DA23:DC23" si="73">+(DA22/10)*DA26</f>
        <v>1.7422366499999999</v>
      </c>
      <c r="DB23" s="37">
        <f t="shared" si="73"/>
        <v>1.5053902249999997</v>
      </c>
      <c r="DC23" s="37">
        <f t="shared" si="73"/>
        <v>1.4031534000000001</v>
      </c>
      <c r="DD23" s="37">
        <f t="shared" ref="DD23" si="74">+(DD22/10)*DD26</f>
        <v>1.1431323750000002</v>
      </c>
      <c r="DE23" s="37">
        <f>+(DE22/10)*DE26</f>
        <v>0.94184108000000011</v>
      </c>
      <c r="DF23" s="37">
        <f>+(DF22/10)*DF26</f>
        <v>1.5135440571428569</v>
      </c>
      <c r="DG23" s="37">
        <f>+(DG22/10)*DG26</f>
        <v>2.0146668720000007</v>
      </c>
      <c r="DH23" s="37">
        <f t="shared" ref="DH23" si="75">+(DH22/10)*DH26</f>
        <v>2.1836219580000003</v>
      </c>
      <c r="DI23" s="37">
        <f t="shared" ref="DI23:DL23" si="76">+(DI22/10)*DI26</f>
        <v>1.9327956666666666</v>
      </c>
      <c r="DJ23" s="37">
        <f t="shared" si="76"/>
        <v>1.8669797579999998</v>
      </c>
      <c r="DK23" s="37">
        <f t="shared" si="76"/>
        <v>1.9740374639999998</v>
      </c>
      <c r="DL23" s="37">
        <f t="shared" si="76"/>
        <v>2.1505453999999995</v>
      </c>
      <c r="DM23" s="37">
        <f t="shared" ref="DM23:DO23" si="77">+(DM22/10)*DM26</f>
        <v>2.3315806799999996</v>
      </c>
      <c r="DN23" s="37">
        <f t="shared" si="77"/>
        <v>2.8430263500000001</v>
      </c>
      <c r="DO23" s="37">
        <f t="shared" si="77"/>
        <v>2.2620177800000003</v>
      </c>
      <c r="DP23" s="37">
        <f t="shared" ref="DP23:DR23" si="78">+(DP22/10)*DP26</f>
        <v>2.64232925</v>
      </c>
      <c r="DQ23" s="37">
        <f t="shared" si="78"/>
        <v>2.8802215049999997</v>
      </c>
      <c r="DR23" s="37">
        <f t="shared" si="78"/>
        <v>3.6204782249999998</v>
      </c>
      <c r="DS23" s="37">
        <f t="shared" ref="DS23:DU23" si="79">+(DS22/10)*DS26</f>
        <v>4.2494682899999994</v>
      </c>
      <c r="DT23" s="37">
        <f t="shared" si="79"/>
        <v>3.8565948849999994</v>
      </c>
      <c r="DU23" s="37">
        <f t="shared" si="79"/>
        <v>4.0956985980000002</v>
      </c>
      <c r="DV23" s="37">
        <f t="shared" ref="DV23:DX23" si="80">+(DV22/10)*DV26</f>
        <v>4.2114336000000003</v>
      </c>
      <c r="DW23" s="37">
        <f t="shared" si="80"/>
        <v>3.7697110399999998</v>
      </c>
      <c r="DX23" s="37">
        <f t="shared" si="80"/>
        <v>3.7086945250000007</v>
      </c>
      <c r="DY23" s="37">
        <f t="shared" ref="DY23:EA23" si="81">+(DY22/10)*DY26</f>
        <v>3.2583742240000002</v>
      </c>
      <c r="DZ23" s="37">
        <f t="shared" si="81"/>
        <v>14.714950743999998</v>
      </c>
      <c r="EA23" s="37">
        <f t="shared" si="81"/>
        <v>3.8919085100000004</v>
      </c>
      <c r="EB23" s="37">
        <f t="shared" ref="EB23:ED23" si="82">+(EB22/10)*EB26</f>
        <v>4.2245635960000003</v>
      </c>
      <c r="EC23" s="37">
        <f t="shared" si="82"/>
        <v>4.4395069600000001</v>
      </c>
      <c r="ED23" s="37">
        <f t="shared" si="82"/>
        <v>4.0871422240000008</v>
      </c>
      <c r="EE23" s="37">
        <f t="shared" ref="EE23:EG23" si="83">+(EE22/10)*EE26</f>
        <v>3.4500111360000001</v>
      </c>
      <c r="EF23" s="37">
        <f t="shared" si="83"/>
        <v>2.9791916249999999</v>
      </c>
      <c r="EG23" s="37">
        <f t="shared" si="83"/>
        <v>2.7732396719999994</v>
      </c>
      <c r="EH23" s="37">
        <f t="shared" ref="EH23:EJ23" si="84">+(EH22/10)*EH26</f>
        <v>3.2579332079999994</v>
      </c>
      <c r="EI23" s="37">
        <f t="shared" si="84"/>
        <v>2.6260667400000002</v>
      </c>
      <c r="EJ23" s="37">
        <f t="shared" si="84"/>
        <v>2.6961876375</v>
      </c>
      <c r="EK23" s="37">
        <f t="shared" ref="EK23:EM23" si="85">+(EK22/10)*EK26</f>
        <v>2.1670379500000001</v>
      </c>
      <c r="EL23" s="37">
        <f t="shared" si="85"/>
        <v>1.8256181039999999</v>
      </c>
      <c r="EM23" s="37">
        <f t="shared" si="85"/>
        <v>2.3506356959999999</v>
      </c>
      <c r="EN23" s="37">
        <f t="shared" ref="EN23:EP23" si="86">+(EN22/10)*EN26</f>
        <v>2.4208634240000002</v>
      </c>
      <c r="EO23" s="37">
        <f t="shared" si="86"/>
        <v>2.0560505783333336</v>
      </c>
      <c r="EP23" s="37">
        <f t="shared" si="86"/>
        <v>1.8551693020000002</v>
      </c>
      <c r="EQ23" s="37">
        <f t="shared" ref="EQ23:ER23" si="87">+(EQ22/10)*EQ26</f>
        <v>1.7872891</v>
      </c>
      <c r="ER23" s="37">
        <f t="shared" si="87"/>
        <v>2.3664821650000003</v>
      </c>
      <c r="ES23" s="37">
        <f t="shared" ref="ES23:ET23" si="88">+(ES22/10)*ES26</f>
        <v>2.5763032859999999</v>
      </c>
      <c r="ET23" s="37">
        <f t="shared" si="88"/>
        <v>2.6776556249999999</v>
      </c>
      <c r="EU23" s="37">
        <f t="shared" ref="EU23:EV23" si="89">+(EU22/10)*EU26</f>
        <v>2.9577438799999998</v>
      </c>
      <c r="EV23" s="37">
        <f t="shared" si="89"/>
        <v>3.2006303724999996</v>
      </c>
    </row>
    <row r="24" spans="1:152" ht="17.25" customHeight="1" x14ac:dyDescent="0.2">
      <c r="A24" s="50" t="str">
        <f>Codierung!I131</f>
        <v>Wechselkurse</v>
      </c>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row>
    <row r="25" spans="1:152" ht="17.25" customHeight="1" x14ac:dyDescent="0.2">
      <c r="A25" s="27" t="str">
        <f>Codierung!I132</f>
        <v>Euro</v>
      </c>
      <c r="B25" s="47" t="s">
        <v>44</v>
      </c>
      <c r="C25" s="51">
        <v>1.1778</v>
      </c>
      <c r="D25" s="51">
        <v>1.1205000000000001</v>
      </c>
      <c r="E25" s="51">
        <v>1.2010000000000001</v>
      </c>
      <c r="F25" s="51">
        <v>1.2298</v>
      </c>
      <c r="G25" s="51">
        <v>1.2315</v>
      </c>
      <c r="H25" s="51">
        <v>1.2276</v>
      </c>
      <c r="I25" s="51">
        <v>1.2111000000000001</v>
      </c>
      <c r="J25" s="51">
        <v>1.2072000000000001</v>
      </c>
      <c r="K25" s="51">
        <v>1.2062999999999999</v>
      </c>
      <c r="L25" s="51">
        <v>1.2021999999999999</v>
      </c>
      <c r="M25" s="51">
        <v>1.2012</v>
      </c>
      <c r="N25" s="51">
        <v>1.2010000000000001</v>
      </c>
      <c r="O25" s="51">
        <v>1.2010000000000001</v>
      </c>
      <c r="P25" s="51">
        <v>1.2011000000000001</v>
      </c>
      <c r="Q25" s="51">
        <v>1.2089000000000001</v>
      </c>
      <c r="R25" s="51">
        <v>1.2098</v>
      </c>
      <c r="S25" s="51">
        <v>1.2052</v>
      </c>
      <c r="T25" s="51">
        <v>1.2091000000000001</v>
      </c>
      <c r="U25" s="51">
        <v>1.228</v>
      </c>
      <c r="V25" s="51">
        <v>1.2298</v>
      </c>
      <c r="W25" s="51">
        <v>1.2263999999999999</v>
      </c>
      <c r="X25" s="51">
        <v>1.2198</v>
      </c>
      <c r="Y25" s="51">
        <v>1.2405999999999999</v>
      </c>
      <c r="Z25" s="51">
        <v>1.2325999999999999</v>
      </c>
      <c r="AA25" s="51">
        <v>1.2363999999999999</v>
      </c>
      <c r="AB25" s="51">
        <v>1.2334000000000001</v>
      </c>
      <c r="AC25" s="51">
        <v>1.2338</v>
      </c>
      <c r="AD25" s="51">
        <v>1.2314000000000001</v>
      </c>
      <c r="AE25" s="51">
        <v>1.2319</v>
      </c>
      <c r="AF25" s="51">
        <v>1.2249000000000001</v>
      </c>
      <c r="AG25" s="51">
        <v>1.2312000000000001</v>
      </c>
      <c r="AH25" s="51">
        <v>1.2213000000000001</v>
      </c>
      <c r="AI25" s="51">
        <v>1.2178</v>
      </c>
      <c r="AJ25" s="51">
        <v>1.2191000000000001</v>
      </c>
      <c r="AK25" s="51">
        <v>1.2203999999999999</v>
      </c>
      <c r="AL25" s="51">
        <v>1.2181</v>
      </c>
      <c r="AM25" s="51">
        <v>1.2150000000000001</v>
      </c>
      <c r="AN25" s="51">
        <v>1.2119</v>
      </c>
      <c r="AO25" s="51">
        <v>1.2077</v>
      </c>
      <c r="AP25" s="51">
        <v>1.2078</v>
      </c>
      <c r="AQ25" s="51">
        <v>1.2025999999999999</v>
      </c>
      <c r="AR25" s="51">
        <v>1.2023999999999999</v>
      </c>
      <c r="AS25" s="51">
        <v>1.0983000000000001</v>
      </c>
      <c r="AT25" s="51">
        <v>1.0623</v>
      </c>
      <c r="AU25" s="51">
        <v>1.0609</v>
      </c>
      <c r="AV25" s="51">
        <v>1.0382</v>
      </c>
      <c r="AW25" s="51">
        <v>1.0398000000000001</v>
      </c>
      <c r="AX25" s="51">
        <v>1.0448</v>
      </c>
      <c r="AY25" s="51">
        <v>1.0488</v>
      </c>
      <c r="AZ25" s="51">
        <v>1.0782</v>
      </c>
      <c r="BA25" s="51">
        <v>1.0918000000000001</v>
      </c>
      <c r="BB25" s="51">
        <v>1.0879000000000001</v>
      </c>
      <c r="BC25" s="51">
        <v>1.083</v>
      </c>
      <c r="BD25" s="51">
        <v>1.083</v>
      </c>
      <c r="BE25" s="51">
        <v>1.0931999999999999</v>
      </c>
      <c r="BF25" s="51">
        <v>1.1017999999999999</v>
      </c>
      <c r="BG25" s="51">
        <v>1.0921000000000001</v>
      </c>
      <c r="BH25" s="51">
        <v>1.0931</v>
      </c>
      <c r="BI25" s="51">
        <v>1.1053999999999999</v>
      </c>
      <c r="BJ25" s="51">
        <v>1.0901000000000001</v>
      </c>
      <c r="BK25" s="51">
        <v>1.0867</v>
      </c>
      <c r="BL25" s="51">
        <v>1.0875999999999999</v>
      </c>
      <c r="BM25" s="51">
        <v>1.0922000000000001</v>
      </c>
      <c r="BN25" s="51">
        <v>1.0883</v>
      </c>
      <c r="BO25" s="51">
        <v>1.0759000000000001</v>
      </c>
      <c r="BP25" s="51">
        <v>1.0753999999999999</v>
      </c>
      <c r="BQ25" s="51">
        <v>1.0712999999999999</v>
      </c>
      <c r="BR25" s="51">
        <v>1.0659000000000001</v>
      </c>
      <c r="BS25" s="51">
        <v>1.0706</v>
      </c>
      <c r="BT25" s="51">
        <v>1.0723</v>
      </c>
      <c r="BU25" s="51">
        <v>1.0896999999999999</v>
      </c>
      <c r="BV25" s="51">
        <v>1.0874999999999999</v>
      </c>
      <c r="BW25" s="51">
        <v>1.1053999999999999</v>
      </c>
      <c r="BX25" s="51">
        <v>1.1395999999999999</v>
      </c>
      <c r="BY25" s="51">
        <v>1.1468</v>
      </c>
      <c r="BZ25" s="51">
        <v>1.1541999999999999</v>
      </c>
      <c r="CA25" s="51">
        <v>1.1642999999999999</v>
      </c>
      <c r="CB25" s="51">
        <v>1.169</v>
      </c>
      <c r="CC25" s="51">
        <v>1.1725000000000001</v>
      </c>
      <c r="CD25" s="51">
        <v>1.1544000000000001</v>
      </c>
      <c r="CE25" s="51">
        <v>1.1681999999999999</v>
      </c>
      <c r="CF25" s="51">
        <v>1.18815</v>
      </c>
      <c r="CG25" s="51">
        <v>1.17862</v>
      </c>
      <c r="CH25" s="51">
        <v>1.1555200000000001</v>
      </c>
      <c r="CI25" s="51">
        <v>1.1619600000000001</v>
      </c>
      <c r="CJ25" s="51">
        <v>1.14049</v>
      </c>
      <c r="CK25" s="51">
        <v>1.1288199999999999</v>
      </c>
      <c r="CL25" s="51">
        <v>1.1412100000000001</v>
      </c>
      <c r="CM25" s="51">
        <v>1.1374599999999999</v>
      </c>
      <c r="CN25" s="51">
        <v>1.12961</v>
      </c>
      <c r="CO25" s="51">
        <v>1.1295900000000001</v>
      </c>
      <c r="CP25" s="51">
        <v>1.1366000000000001</v>
      </c>
      <c r="CQ25" s="51">
        <v>1.1314500000000001</v>
      </c>
      <c r="CR25" s="51">
        <v>1.13157</v>
      </c>
      <c r="CS25" s="51">
        <v>1.1307700000000001</v>
      </c>
      <c r="CT25" s="51">
        <v>1.1165</v>
      </c>
      <c r="CU25" s="51">
        <v>1.10792</v>
      </c>
      <c r="CV25" s="51">
        <v>1.0893299999999999</v>
      </c>
      <c r="CW25" s="51">
        <v>1.0905499999999999</v>
      </c>
      <c r="CX25" s="51">
        <v>1.0979000000000001</v>
      </c>
      <c r="CY25" s="51">
        <v>1.09778</v>
      </c>
      <c r="CZ25" s="51">
        <v>1.0930500000000001</v>
      </c>
      <c r="DA25" s="51">
        <v>1.0764</v>
      </c>
      <c r="DB25" s="51">
        <v>1.0649999999999999</v>
      </c>
      <c r="DC25" s="51">
        <v>1.0589999999999999</v>
      </c>
      <c r="DD25" s="51">
        <v>1.1315999999999999</v>
      </c>
      <c r="DE25" s="51">
        <v>1.0567500000000001</v>
      </c>
      <c r="DF25" s="51">
        <v>1.0717300000000001</v>
      </c>
      <c r="DG25" s="51">
        <v>1.07056</v>
      </c>
      <c r="DH25" s="51">
        <v>1.0767800000000001</v>
      </c>
      <c r="DI25" s="51">
        <v>1.0906</v>
      </c>
      <c r="DJ25" s="51">
        <v>1.07399</v>
      </c>
      <c r="DK25" s="51">
        <v>1.0779799999999999</v>
      </c>
      <c r="DL25" s="51">
        <v>1.0815999999999999</v>
      </c>
      <c r="DM25" s="51">
        <v>1.07931</v>
      </c>
      <c r="DN25" s="51">
        <v>1.0855399999999999</v>
      </c>
      <c r="DO25" s="51">
        <v>1.1062399999999999</v>
      </c>
      <c r="DP25" s="51">
        <v>1.1032599999999999</v>
      </c>
      <c r="DQ25" s="51">
        <v>1.0967899999999999</v>
      </c>
      <c r="DR25" s="51">
        <v>1.09398</v>
      </c>
      <c r="DS25" s="51">
        <v>1.0853999999999999</v>
      </c>
      <c r="DT25" s="51">
        <v>1.07602</v>
      </c>
      <c r="DU25" s="51">
        <v>1.08595</v>
      </c>
      <c r="DV25" s="51">
        <v>1.0713699999999999</v>
      </c>
      <c r="DW25" s="51">
        <v>1.05217</v>
      </c>
      <c r="DX25" s="51">
        <v>1.04078</v>
      </c>
      <c r="DY25" s="51">
        <v>1.0401800000000001</v>
      </c>
      <c r="DZ25" s="51">
        <v>1.0461100000000001</v>
      </c>
      <c r="EA25" s="51">
        <v>1.02458</v>
      </c>
      <c r="EB25" s="51">
        <v>1.02172</v>
      </c>
      <c r="EC25" s="51">
        <v>1.0359100000000001</v>
      </c>
      <c r="ED25" s="51">
        <v>1.02495</v>
      </c>
      <c r="EE25" s="51">
        <v>0.98765000000000003</v>
      </c>
      <c r="EF25" s="51">
        <v>0.96899000000000002</v>
      </c>
      <c r="EG25" s="51">
        <v>0.96418999999999999</v>
      </c>
      <c r="EH25" s="51">
        <v>0.97899000000000003</v>
      </c>
      <c r="EI25" s="51">
        <v>0.98429999999999995</v>
      </c>
      <c r="EJ25" s="51">
        <v>0.98653999999999997</v>
      </c>
      <c r="EK25" s="51">
        <v>0.99614999999999998</v>
      </c>
      <c r="EL25" s="51">
        <v>0.99045000000000005</v>
      </c>
      <c r="EM25" s="51">
        <v>0.99051</v>
      </c>
      <c r="EN25" s="51">
        <v>0.98479000000000005</v>
      </c>
      <c r="EO25" s="51">
        <v>0.97533000000000003</v>
      </c>
      <c r="EP25" s="51">
        <v>0.97602</v>
      </c>
      <c r="EQ25" s="51">
        <v>0.96609999999999996</v>
      </c>
      <c r="ER25" s="51">
        <v>0.95835000000000004</v>
      </c>
      <c r="ES25" s="51">
        <v>0.95969000000000004</v>
      </c>
      <c r="ET25" s="51">
        <v>0.95518000000000003</v>
      </c>
      <c r="EU25" s="51">
        <v>0.96323999999999999</v>
      </c>
      <c r="EV25" s="51">
        <v>0.94415000000000004</v>
      </c>
    </row>
    <row r="26" spans="1:152" ht="17.25" customHeight="1" x14ac:dyDescent="0.2">
      <c r="A26" s="29" t="str">
        <f>Codierung!I133</f>
        <v>US Dollar</v>
      </c>
      <c r="B26" s="30" t="s">
        <v>45</v>
      </c>
      <c r="C26" s="51">
        <v>0.82440000000000002</v>
      </c>
      <c r="D26" s="51">
        <v>0.78120000000000001</v>
      </c>
      <c r="E26" s="51">
        <v>0.87229999999999996</v>
      </c>
      <c r="F26" s="51">
        <v>0.89749999999999996</v>
      </c>
      <c r="G26" s="51">
        <v>0.90820000000000001</v>
      </c>
      <c r="H26" s="51">
        <v>0.93159999999999998</v>
      </c>
      <c r="I26" s="51">
        <v>0.93779999999999997</v>
      </c>
      <c r="J26" s="51">
        <v>0.91190000000000004</v>
      </c>
      <c r="K26" s="51">
        <v>0.9133</v>
      </c>
      <c r="L26" s="51">
        <v>0.91359999999999997</v>
      </c>
      <c r="M26" s="51">
        <v>0.93769999999999998</v>
      </c>
      <c r="N26" s="51">
        <v>0.95840000000000003</v>
      </c>
      <c r="O26" s="51">
        <v>0.97660000000000002</v>
      </c>
      <c r="P26" s="51">
        <v>0.96850000000000003</v>
      </c>
      <c r="Q26" s="51">
        <v>0.9405</v>
      </c>
      <c r="R26" s="51">
        <v>0.93279999999999996</v>
      </c>
      <c r="S26" s="51">
        <v>0.93920000000000003</v>
      </c>
      <c r="T26" s="51">
        <v>0.92159999999999997</v>
      </c>
      <c r="U26" s="51">
        <v>0.92410000000000003</v>
      </c>
      <c r="V26" s="51">
        <v>0.92020000000000002</v>
      </c>
      <c r="W26" s="51">
        <v>0.94599999999999995</v>
      </c>
      <c r="X26" s="51">
        <v>0.93769999999999998</v>
      </c>
      <c r="Y26" s="51">
        <v>0.95499999999999996</v>
      </c>
      <c r="Z26" s="51">
        <v>0.93430000000000002</v>
      </c>
      <c r="AA26" s="51">
        <v>0.94520000000000004</v>
      </c>
      <c r="AB26" s="51">
        <v>0.9264</v>
      </c>
      <c r="AC26" s="51">
        <v>0.9244</v>
      </c>
      <c r="AD26" s="51">
        <v>0.90269999999999995</v>
      </c>
      <c r="AE26" s="51">
        <v>0.91279999999999994</v>
      </c>
      <c r="AF26" s="51">
        <v>0.89419999999999999</v>
      </c>
      <c r="AG26" s="51">
        <v>0.90349999999999997</v>
      </c>
      <c r="AH26" s="51">
        <v>0.89419999999999999</v>
      </c>
      <c r="AI26" s="51">
        <v>0.88109999999999999</v>
      </c>
      <c r="AJ26" s="51">
        <v>0.88260000000000005</v>
      </c>
      <c r="AK26" s="51">
        <v>0.88800000000000001</v>
      </c>
      <c r="AL26" s="51">
        <v>0.89600000000000002</v>
      </c>
      <c r="AM26" s="51">
        <v>0.89690000000000003</v>
      </c>
      <c r="AN26" s="51">
        <v>0.90980000000000005</v>
      </c>
      <c r="AO26" s="51">
        <v>0.93540000000000001</v>
      </c>
      <c r="AP26" s="51">
        <v>0.9526</v>
      </c>
      <c r="AQ26" s="51">
        <v>0.96460000000000001</v>
      </c>
      <c r="AR26" s="51">
        <v>0.97589999999999999</v>
      </c>
      <c r="AS26" s="51">
        <v>0.94220000000000004</v>
      </c>
      <c r="AT26" s="51">
        <v>0.93530000000000002</v>
      </c>
      <c r="AU26" s="51">
        <v>0.9798</v>
      </c>
      <c r="AV26" s="51">
        <v>0.96209999999999996</v>
      </c>
      <c r="AW26" s="51">
        <v>0.93159999999999998</v>
      </c>
      <c r="AX26" s="51">
        <v>0.93189999999999995</v>
      </c>
      <c r="AY26" s="51">
        <v>0.95299999999999996</v>
      </c>
      <c r="AZ26" s="51">
        <v>0.96809999999999996</v>
      </c>
      <c r="BA26" s="51">
        <v>0.97160000000000002</v>
      </c>
      <c r="BB26" s="51">
        <v>0.96809999999999996</v>
      </c>
      <c r="BC26" s="51">
        <v>1.0086999999999999</v>
      </c>
      <c r="BD26" s="51">
        <v>0.99580000000000002</v>
      </c>
      <c r="BE26" s="51">
        <v>1.0054000000000001</v>
      </c>
      <c r="BF26" s="51">
        <v>0.99299999999999999</v>
      </c>
      <c r="BG26" s="51">
        <v>0.98329999999999995</v>
      </c>
      <c r="BH26" s="51">
        <v>0.96399999999999997</v>
      </c>
      <c r="BI26" s="51">
        <v>0.97719999999999996</v>
      </c>
      <c r="BJ26" s="51">
        <v>0.97</v>
      </c>
      <c r="BK26" s="51">
        <v>0.98209999999999997</v>
      </c>
      <c r="BL26" s="51">
        <v>0.97030000000000005</v>
      </c>
      <c r="BM26" s="51">
        <v>0.97430000000000005</v>
      </c>
      <c r="BN26" s="51">
        <v>0.98670000000000002</v>
      </c>
      <c r="BO26" s="51">
        <v>0.99580000000000002</v>
      </c>
      <c r="BP26" s="51">
        <v>1.0193000000000001</v>
      </c>
      <c r="BQ26" s="51">
        <v>1.0085999999999999</v>
      </c>
      <c r="BR26" s="51">
        <v>1.0017</v>
      </c>
      <c r="BS26" s="51">
        <v>1.0021</v>
      </c>
      <c r="BT26" s="51">
        <v>1.0007999999999999</v>
      </c>
      <c r="BU26" s="51">
        <v>0.98670000000000002</v>
      </c>
      <c r="BV26" s="51">
        <v>0.96819999999999995</v>
      </c>
      <c r="BW26" s="51">
        <v>0.9607</v>
      </c>
      <c r="BX26" s="51">
        <v>0.96479999999999999</v>
      </c>
      <c r="BY26" s="51">
        <v>0.96220000000000006</v>
      </c>
      <c r="BZ26" s="51">
        <v>0.98170000000000002</v>
      </c>
      <c r="CA26" s="51">
        <v>0.9919</v>
      </c>
      <c r="CB26" s="51">
        <v>0.9869</v>
      </c>
      <c r="CC26" s="51">
        <v>0.96160000000000001</v>
      </c>
      <c r="CD26" s="51">
        <v>0.93410000000000004</v>
      </c>
      <c r="CE26" s="51">
        <v>0.94710000000000005</v>
      </c>
      <c r="CF26" s="51">
        <v>0.96755999999999998</v>
      </c>
      <c r="CG26" s="51">
        <v>0.99689000000000005</v>
      </c>
      <c r="CH26" s="51">
        <v>0.98953999999999998</v>
      </c>
      <c r="CI26" s="51">
        <v>0.99461999999999995</v>
      </c>
      <c r="CJ26" s="51">
        <v>0.98856999999999995</v>
      </c>
      <c r="CK26" s="51">
        <v>0.96789999999999998</v>
      </c>
      <c r="CL26" s="51">
        <v>0.99346000000000001</v>
      </c>
      <c r="CM26" s="51">
        <v>1.00105</v>
      </c>
      <c r="CN26" s="51">
        <v>0.99231000000000003</v>
      </c>
      <c r="CO26" s="51">
        <v>0.98919999999999997</v>
      </c>
      <c r="CP26" s="51">
        <v>1.00153</v>
      </c>
      <c r="CQ26" s="51">
        <v>1.0006200000000001</v>
      </c>
      <c r="CR26" s="51">
        <v>1.00654</v>
      </c>
      <c r="CS26" s="51">
        <v>1.0107699999999999</v>
      </c>
      <c r="CT26" s="51">
        <v>0.9889</v>
      </c>
      <c r="CU26" s="51">
        <v>0.98736999999999997</v>
      </c>
      <c r="CV26" s="51">
        <v>0.97885999999999995</v>
      </c>
      <c r="CW26" s="51">
        <v>0.99050000000000005</v>
      </c>
      <c r="CX26" s="51">
        <v>0.99360999999999999</v>
      </c>
      <c r="CY26" s="51">
        <v>0.99306000000000005</v>
      </c>
      <c r="CZ26" s="51">
        <v>0.98355000000000004</v>
      </c>
      <c r="DA26" s="51">
        <v>0.97019999999999995</v>
      </c>
      <c r="DB26" s="51">
        <v>0.97609999999999997</v>
      </c>
      <c r="DC26" s="51">
        <v>0.95699999999999996</v>
      </c>
      <c r="DD26" s="51">
        <v>1.0065</v>
      </c>
      <c r="DE26" s="51">
        <v>0.97072000000000003</v>
      </c>
      <c r="DF26" s="51">
        <v>0.95106000000000002</v>
      </c>
      <c r="DG26" s="51">
        <v>0.93462000000000001</v>
      </c>
      <c r="DH26" s="51">
        <v>0.91007000000000005</v>
      </c>
      <c r="DI26" s="51">
        <v>0.99050000000000005</v>
      </c>
      <c r="DJ26" s="51">
        <v>0.91276999999999997</v>
      </c>
      <c r="DK26" s="51">
        <v>0.91086999999999996</v>
      </c>
      <c r="DL26" s="51">
        <v>0.88890000000000002</v>
      </c>
      <c r="DM26" s="51">
        <v>0.88660000000000005</v>
      </c>
      <c r="DN26" s="51">
        <v>0.89724999999999999</v>
      </c>
      <c r="DO26" s="51">
        <v>0.73897999999999997</v>
      </c>
      <c r="DP26" s="51">
        <v>0.92125000000000001</v>
      </c>
      <c r="DQ26" s="51">
        <v>0.90281999999999996</v>
      </c>
      <c r="DR26" s="51">
        <v>0.90790000000000004</v>
      </c>
      <c r="DS26" s="51">
        <v>0.91800999999999999</v>
      </c>
      <c r="DT26" s="51">
        <v>0.91420999999999997</v>
      </c>
      <c r="DU26" s="51">
        <v>0.92232999999999998</v>
      </c>
      <c r="DV26" s="51">
        <v>0.92356000000000005</v>
      </c>
      <c r="DW26" s="51">
        <v>0.92183999999999999</v>
      </c>
      <c r="DX26" s="51">
        <v>0.92090000000000005</v>
      </c>
      <c r="DY26" s="51">
        <v>0.91868000000000005</v>
      </c>
      <c r="DZ26" s="51">
        <v>0.92266000000000004</v>
      </c>
      <c r="EA26" s="51">
        <v>0.92967</v>
      </c>
      <c r="EB26" s="51">
        <v>0.94391000000000003</v>
      </c>
      <c r="EC26" s="51">
        <v>0.98024</v>
      </c>
      <c r="ED26" s="51">
        <v>0.96962000000000004</v>
      </c>
      <c r="EE26" s="51">
        <v>0.96953999999999996</v>
      </c>
      <c r="EF26" s="51">
        <v>0.95716999999999997</v>
      </c>
      <c r="EG26" s="51">
        <v>0.97292999999999996</v>
      </c>
      <c r="EH26" s="51">
        <v>0.99563999999999997</v>
      </c>
      <c r="EI26" s="51">
        <v>0.96587999999999996</v>
      </c>
      <c r="EJ26" s="51">
        <v>0.93205000000000005</v>
      </c>
      <c r="EK26" s="51">
        <v>0.92410999999999999</v>
      </c>
      <c r="EL26" s="51">
        <v>0.92427000000000004</v>
      </c>
      <c r="EM26" s="51">
        <v>0.92552000000000001</v>
      </c>
      <c r="EN26" s="51">
        <v>0.89768000000000003</v>
      </c>
      <c r="EO26" s="51">
        <v>0.89698999999999995</v>
      </c>
      <c r="EP26" s="51">
        <v>0.90083000000000002</v>
      </c>
      <c r="EQ26" s="51">
        <v>0.87397999999999998</v>
      </c>
      <c r="ER26" s="51">
        <v>0.87858999999999998</v>
      </c>
      <c r="ES26" s="51">
        <v>0.89822999999999997</v>
      </c>
      <c r="ET26" s="51">
        <v>0.90385000000000004</v>
      </c>
      <c r="EU26" s="51">
        <v>0.89180000000000004</v>
      </c>
      <c r="EV26" s="51">
        <v>0.86602999999999997</v>
      </c>
    </row>
    <row r="27" spans="1:152" ht="13.5" customHeight="1" x14ac:dyDescent="0.2">
      <c r="A27" s="56" t="str">
        <f>Codierung!I134</f>
        <v>Quellen: International Grains Council (IGC), Schweizerische Nationalbank (SNB)</v>
      </c>
      <c r="BT27" s="92"/>
      <c r="BU27" s="92"/>
      <c r="BV27" s="92"/>
      <c r="BW27" s="92"/>
      <c r="BZ27" s="92"/>
      <c r="CC27" s="92"/>
      <c r="CF27" s="92"/>
      <c r="CI27" s="92"/>
      <c r="CJ27" s="92"/>
      <c r="CK27" s="92"/>
      <c r="CL27" s="92"/>
      <c r="CO27" s="92"/>
      <c r="CR27" s="92"/>
    </row>
    <row r="28" spans="1:152" ht="12.75" customHeight="1" x14ac:dyDescent="0.2">
      <c r="A28" s="57" t="str">
        <f>Codierung!I135</f>
        <v xml:space="preserve">Begriffe: CBOT = Terminbörse Chicago Board of Trade, MATIF SA  = Marché à Terme International de France, ARAH = Frachtkosten per Schiff nach </v>
      </c>
      <c r="BT28" s="92"/>
      <c r="BU28" s="92"/>
      <c r="BV28" s="92"/>
      <c r="BW28" s="92"/>
      <c r="BZ28" s="92"/>
      <c r="CC28" s="92"/>
      <c r="CF28" s="92"/>
      <c r="CI28" s="92"/>
      <c r="CJ28" s="92"/>
      <c r="CK28" s="92"/>
      <c r="CL28" s="92"/>
      <c r="CO28" s="92"/>
      <c r="CR28" s="92"/>
    </row>
    <row r="29" spans="1:152" ht="12.75" customHeight="1" x14ac:dyDescent="0.25">
      <c r="A29" s="57" t="str">
        <f>Codierung!I136</f>
        <v>Antwerpen, Rotterdam, Amsterdam und Hamburg.</v>
      </c>
      <c r="AY29" s="129"/>
      <c r="AZ29" s="126"/>
      <c r="BT29" s="92"/>
      <c r="BU29" s="92"/>
      <c r="BV29" s="92"/>
      <c r="BW29" s="92"/>
      <c r="BZ29" s="92"/>
      <c r="CC29" s="92"/>
      <c r="CF29" s="92"/>
      <c r="CI29" s="92"/>
      <c r="CJ29" s="92"/>
      <c r="CK29" s="92"/>
      <c r="CL29" s="92"/>
      <c r="CO29" s="92"/>
      <c r="CR29" s="92"/>
    </row>
    <row r="30" spans="1:152" ht="12.75" customHeight="1" x14ac:dyDescent="0.25">
      <c r="A30" s="58" t="str">
        <f>Codierung!I137</f>
        <v>1 Bushel (Mais) = 25.4012 kg, 1 short ton = 907.18474 kg</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Y30" s="129"/>
      <c r="AZ30" s="126"/>
      <c r="BA30" s="125"/>
    </row>
    <row r="31" spans="1:152" ht="12.75" customHeight="1" x14ac:dyDescent="0.25">
      <c r="A31" s="89" t="str">
        <f>Codierung!I138</f>
        <v>Bemerkung: Die monatlichen Notierungen entsprechen dem arithmetischen Mittel der jeweiligen täglichen Schlusskurse.</v>
      </c>
      <c r="AY31" s="129"/>
      <c r="AZ31" s="126"/>
      <c r="BA31" s="125"/>
    </row>
    <row r="32" spans="1:152" ht="15" x14ac:dyDescent="0.25">
      <c r="AY32" s="129"/>
      <c r="AZ32" s="126"/>
      <c r="BA32" s="125"/>
    </row>
    <row r="33" spans="1:53" ht="12.75" customHeight="1" x14ac:dyDescent="0.25">
      <c r="AV33" s="114"/>
      <c r="AW33" s="114"/>
      <c r="AX33" s="114"/>
      <c r="AY33" s="129"/>
      <c r="AZ33" s="126"/>
      <c r="BA33" s="125"/>
    </row>
    <row r="34" spans="1:53" ht="13.15" customHeight="1" x14ac:dyDescent="0.2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Y34" s="128"/>
      <c r="AZ34" s="124"/>
      <c r="BA34" s="125"/>
    </row>
    <row r="35" spans="1:53" ht="13.15" customHeight="1" x14ac:dyDescent="0.25">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Y35" s="127"/>
    </row>
    <row r="36" spans="1:53" ht="13.15" customHeight="1" x14ac:dyDescent="0.25">
      <c r="A36" s="352"/>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98"/>
      <c r="AB36" s="98"/>
      <c r="AC36" s="98"/>
      <c r="AD36" s="98"/>
      <c r="AE36" s="98"/>
      <c r="AF36" s="98"/>
      <c r="AG36" s="98"/>
      <c r="AH36" s="98"/>
      <c r="AI36" s="98"/>
      <c r="AJ36" s="98"/>
      <c r="AK36" s="98"/>
      <c r="AL36" s="98"/>
      <c r="AY36" s="127"/>
    </row>
    <row r="37" spans="1:53" ht="12.75" customHeight="1" x14ac:dyDescent="0.2">
      <c r="A37" s="351"/>
      <c r="B37" s="353"/>
      <c r="C37" s="153"/>
      <c r="D37" s="153"/>
      <c r="E37" s="153"/>
      <c r="F37" s="153"/>
      <c r="G37" s="153"/>
      <c r="H37" s="153"/>
      <c r="I37" s="153"/>
      <c r="J37" s="153"/>
      <c r="K37" s="153"/>
      <c r="L37" s="153"/>
      <c r="M37" s="153"/>
      <c r="N37" s="153"/>
      <c r="O37" s="356"/>
      <c r="P37" s="356"/>
      <c r="Q37" s="356"/>
      <c r="R37" s="355"/>
      <c r="S37" s="355"/>
      <c r="T37" s="355"/>
      <c r="U37" s="355"/>
      <c r="V37" s="355"/>
      <c r="W37" s="355"/>
      <c r="X37" s="355"/>
      <c r="Y37" s="355"/>
      <c r="Z37" s="355"/>
      <c r="AA37" s="99"/>
      <c r="AB37" s="99"/>
      <c r="AC37" s="99"/>
      <c r="AD37" s="99"/>
      <c r="AE37" s="99"/>
      <c r="AF37" s="99"/>
      <c r="AG37" s="99"/>
      <c r="AH37" s="99"/>
      <c r="AI37" s="99"/>
      <c r="AJ37" s="99"/>
      <c r="AK37" s="99"/>
      <c r="AL37" s="99"/>
    </row>
    <row r="38" spans="1:53" ht="12.75" customHeight="1" x14ac:dyDescent="0.2">
      <c r="A38" s="351"/>
      <c r="B38" s="353"/>
      <c r="C38" s="153"/>
      <c r="D38" s="153"/>
      <c r="E38" s="153"/>
      <c r="F38" s="153"/>
      <c r="G38" s="153"/>
      <c r="H38" s="153"/>
      <c r="I38" s="153"/>
      <c r="J38" s="153"/>
      <c r="K38" s="153"/>
      <c r="L38" s="153"/>
      <c r="M38" s="153"/>
      <c r="N38" s="153"/>
      <c r="O38" s="154"/>
      <c r="P38" s="154"/>
      <c r="Q38" s="154"/>
      <c r="R38" s="154"/>
      <c r="S38" s="154"/>
      <c r="T38" s="154"/>
      <c r="U38" s="154"/>
      <c r="V38" s="154"/>
      <c r="W38" s="154"/>
      <c r="X38" s="154"/>
      <c r="Y38" s="154"/>
      <c r="Z38" s="154"/>
      <c r="AA38" s="100"/>
      <c r="AB38" s="100"/>
      <c r="AC38" s="100"/>
      <c r="AD38" s="100"/>
      <c r="AE38" s="100"/>
      <c r="AF38" s="100"/>
      <c r="AG38" s="100"/>
      <c r="AH38" s="100"/>
      <c r="AI38" s="100"/>
      <c r="AJ38" s="100"/>
      <c r="AK38" s="100"/>
      <c r="AL38" s="100"/>
    </row>
    <row r="39" spans="1:53" ht="12.75" customHeight="1" x14ac:dyDescent="0.2">
      <c r="A39" s="351"/>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96"/>
      <c r="AB39" s="96"/>
      <c r="AC39" s="96"/>
      <c r="AD39" s="96"/>
      <c r="AE39" s="96"/>
      <c r="AF39" s="96"/>
      <c r="AG39" s="96"/>
      <c r="AH39" s="96"/>
      <c r="AI39" s="96"/>
      <c r="AJ39" s="96"/>
      <c r="AK39" s="96"/>
      <c r="AL39" s="96"/>
    </row>
    <row r="40" spans="1:53" ht="15" customHeight="1" x14ac:dyDescent="0.2">
      <c r="A40" s="151"/>
      <c r="B40" s="155"/>
      <c r="C40" s="155"/>
      <c r="D40" s="155"/>
      <c r="E40" s="155"/>
      <c r="F40" s="155"/>
      <c r="G40" s="155"/>
      <c r="H40" s="155"/>
      <c r="I40" s="155"/>
      <c r="J40" s="155"/>
      <c r="K40" s="155"/>
      <c r="L40" s="155"/>
      <c r="M40" s="155"/>
      <c r="N40" s="155"/>
      <c r="O40" s="156"/>
      <c r="P40" s="156"/>
      <c r="Q40" s="156"/>
      <c r="R40" s="156"/>
      <c r="S40" s="156"/>
      <c r="T40" s="156"/>
      <c r="U40" s="156"/>
      <c r="V40" s="156"/>
      <c r="W40" s="156"/>
      <c r="X40" s="156"/>
      <c r="Y40" s="156"/>
      <c r="Z40" s="156"/>
      <c r="AA40" s="101"/>
      <c r="AB40" s="101"/>
      <c r="AC40" s="101"/>
      <c r="AD40" s="101"/>
      <c r="AE40" s="101"/>
      <c r="AF40" s="101"/>
      <c r="AG40" s="101"/>
      <c r="AH40" s="101"/>
      <c r="AI40" s="101"/>
      <c r="AJ40" s="101"/>
      <c r="AK40" s="101"/>
      <c r="AL40" s="101"/>
    </row>
    <row r="41" spans="1:53" ht="15" customHeight="1" x14ac:dyDescent="0.2">
      <c r="A41" s="151"/>
      <c r="B41" s="157"/>
      <c r="C41" s="157"/>
      <c r="D41" s="157"/>
      <c r="E41" s="157"/>
      <c r="F41" s="157"/>
      <c r="G41" s="157"/>
      <c r="H41" s="157"/>
      <c r="I41" s="157"/>
      <c r="J41" s="157"/>
      <c r="K41" s="157"/>
      <c r="L41" s="157"/>
      <c r="M41" s="157"/>
      <c r="N41" s="157"/>
      <c r="O41" s="156"/>
      <c r="P41" s="156"/>
      <c r="Q41" s="156"/>
      <c r="R41" s="156"/>
      <c r="S41" s="156"/>
      <c r="T41" s="156"/>
      <c r="U41" s="156"/>
      <c r="V41" s="156"/>
      <c r="W41" s="156"/>
      <c r="X41" s="156"/>
      <c r="Y41" s="156"/>
      <c r="Z41" s="156"/>
      <c r="AA41" s="101"/>
      <c r="AB41" s="101"/>
      <c r="AC41" s="101"/>
      <c r="AD41" s="101"/>
      <c r="AE41" s="101"/>
      <c r="AF41" s="101"/>
      <c r="AG41" s="101"/>
      <c r="AH41" s="101"/>
      <c r="AI41" s="101"/>
      <c r="AJ41" s="101"/>
      <c r="AK41" s="101"/>
      <c r="AL41" s="101"/>
    </row>
    <row r="42" spans="1:53" ht="15" customHeight="1" x14ac:dyDescent="0.2">
      <c r="A42" s="151"/>
      <c r="B42" s="157"/>
      <c r="C42" s="157"/>
      <c r="D42" s="157"/>
      <c r="E42" s="157"/>
      <c r="F42" s="157"/>
      <c r="G42" s="157"/>
      <c r="H42" s="157"/>
      <c r="I42" s="157"/>
      <c r="J42" s="157"/>
      <c r="K42" s="157"/>
      <c r="L42" s="157"/>
      <c r="M42" s="157"/>
      <c r="N42" s="157"/>
      <c r="O42" s="156"/>
      <c r="P42" s="156"/>
      <c r="Q42" s="156"/>
      <c r="R42" s="156"/>
      <c r="S42" s="156"/>
      <c r="T42" s="156"/>
      <c r="U42" s="156"/>
      <c r="V42" s="156"/>
      <c r="W42" s="156"/>
      <c r="X42" s="156"/>
      <c r="Y42" s="156"/>
      <c r="Z42" s="156"/>
      <c r="AA42" s="101"/>
      <c r="AB42" s="101"/>
      <c r="AC42" s="101"/>
      <c r="AD42" s="101"/>
      <c r="AE42" s="101"/>
      <c r="AF42" s="101"/>
      <c r="AG42" s="101"/>
      <c r="AH42" s="101"/>
      <c r="AI42" s="101"/>
      <c r="AJ42" s="101"/>
      <c r="AK42" s="101"/>
      <c r="AL42" s="101"/>
    </row>
    <row r="43" spans="1:53" ht="12.75" customHeight="1" x14ac:dyDescent="0.2">
      <c r="A43" s="351"/>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96"/>
      <c r="AB43" s="96"/>
      <c r="AC43" s="96"/>
      <c r="AD43" s="96"/>
      <c r="AE43" s="96"/>
      <c r="AF43" s="96"/>
      <c r="AG43" s="96"/>
      <c r="AH43" s="96"/>
      <c r="AI43" s="96"/>
      <c r="AJ43" s="96"/>
      <c r="AK43" s="96"/>
      <c r="AL43" s="96"/>
    </row>
    <row r="44" spans="1:53" ht="15" customHeight="1" x14ac:dyDescent="0.2">
      <c r="A44" s="158"/>
      <c r="B44" s="155"/>
      <c r="C44" s="155"/>
      <c r="D44" s="155"/>
      <c r="E44" s="155"/>
      <c r="F44" s="155"/>
      <c r="G44" s="155"/>
      <c r="H44" s="155"/>
      <c r="I44" s="155"/>
      <c r="J44" s="155"/>
      <c r="K44" s="155"/>
      <c r="L44" s="155"/>
      <c r="M44" s="155"/>
      <c r="N44" s="155"/>
      <c r="O44" s="156"/>
      <c r="P44" s="156"/>
      <c r="Q44" s="156"/>
      <c r="R44" s="156"/>
      <c r="S44" s="156"/>
      <c r="T44" s="156"/>
      <c r="U44" s="156"/>
      <c r="V44" s="156"/>
      <c r="W44" s="156"/>
      <c r="X44" s="156"/>
      <c r="Y44" s="156"/>
      <c r="Z44" s="156"/>
      <c r="AA44" s="101"/>
      <c r="AB44" s="101"/>
      <c r="AC44" s="101"/>
      <c r="AD44" s="101"/>
      <c r="AE44" s="101"/>
      <c r="AF44" s="101"/>
      <c r="AG44" s="101"/>
      <c r="AH44" s="101"/>
      <c r="AI44" s="101"/>
      <c r="AJ44" s="101"/>
      <c r="AK44" s="101"/>
      <c r="AL44" s="101"/>
    </row>
    <row r="45" spans="1:53" ht="12.75" customHeight="1" x14ac:dyDescent="0.2">
      <c r="A45" s="351"/>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96"/>
      <c r="AB45" s="96"/>
      <c r="AC45" s="96"/>
      <c r="AD45" s="96"/>
      <c r="AE45" s="96"/>
      <c r="AF45" s="96"/>
      <c r="AG45" s="96"/>
      <c r="AH45" s="96"/>
      <c r="AI45" s="96"/>
      <c r="AJ45" s="96"/>
      <c r="AK45" s="96"/>
      <c r="AL45" s="96"/>
    </row>
    <row r="46" spans="1:53" ht="15" customHeight="1" x14ac:dyDescent="0.2">
      <c r="A46" s="151"/>
      <c r="B46" s="155"/>
      <c r="C46" s="155"/>
      <c r="D46" s="155"/>
      <c r="E46" s="155"/>
      <c r="F46" s="155"/>
      <c r="G46" s="155"/>
      <c r="H46" s="155"/>
      <c r="I46" s="155"/>
      <c r="J46" s="155"/>
      <c r="K46" s="155"/>
      <c r="L46" s="155"/>
      <c r="M46" s="155"/>
      <c r="N46" s="155"/>
      <c r="O46" s="159"/>
      <c r="P46" s="159"/>
      <c r="Q46" s="159"/>
      <c r="R46" s="159"/>
      <c r="S46" s="159"/>
      <c r="T46" s="159"/>
      <c r="U46" s="159"/>
      <c r="V46" s="159"/>
      <c r="W46" s="159"/>
      <c r="X46" s="159"/>
      <c r="Y46" s="159"/>
      <c r="Z46" s="159"/>
      <c r="AA46" s="102"/>
      <c r="AB46" s="102"/>
      <c r="AC46" s="102"/>
      <c r="AD46" s="102"/>
      <c r="AE46" s="102"/>
      <c r="AF46" s="102"/>
      <c r="AG46" s="102"/>
      <c r="AH46" s="102"/>
      <c r="AI46" s="102"/>
      <c r="AJ46" s="102"/>
      <c r="AK46" s="102"/>
      <c r="AL46" s="102"/>
    </row>
    <row r="47" spans="1:53" ht="15" customHeight="1" x14ac:dyDescent="0.2">
      <c r="A47" s="151"/>
      <c r="B47" s="155"/>
      <c r="C47" s="155"/>
      <c r="D47" s="155"/>
      <c r="E47" s="155"/>
      <c r="F47" s="155"/>
      <c r="G47" s="155"/>
      <c r="H47" s="155"/>
      <c r="I47" s="155"/>
      <c r="J47" s="155"/>
      <c r="K47" s="155"/>
      <c r="L47" s="155"/>
      <c r="M47" s="155"/>
      <c r="N47" s="155"/>
      <c r="O47" s="159"/>
      <c r="P47" s="159"/>
      <c r="Q47" s="159"/>
      <c r="R47" s="159"/>
      <c r="S47" s="159"/>
      <c r="T47" s="159"/>
      <c r="U47" s="159"/>
      <c r="V47" s="159"/>
      <c r="W47" s="159"/>
      <c r="X47" s="159"/>
      <c r="Y47" s="159"/>
      <c r="Z47" s="159"/>
      <c r="AA47" s="102"/>
      <c r="AB47" s="102"/>
      <c r="AC47" s="102"/>
      <c r="AD47" s="102"/>
      <c r="AE47" s="102"/>
      <c r="AF47" s="102"/>
      <c r="AG47" s="102"/>
      <c r="AH47" s="102"/>
      <c r="AI47" s="102"/>
      <c r="AJ47" s="102"/>
      <c r="AK47" s="102"/>
      <c r="AL47" s="102"/>
    </row>
    <row r="48" spans="1:53" ht="12.75" customHeight="1" x14ac:dyDescent="0.2">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58" ht="12.75" customHeight="1" x14ac:dyDescent="0.2">
      <c r="A49" s="150"/>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58" ht="15" customHeight="1" x14ac:dyDescent="0.25">
      <c r="A50" s="152"/>
      <c r="B50" s="152"/>
      <c r="C50" s="152"/>
      <c r="D50" s="152"/>
      <c r="E50" s="152"/>
      <c r="F50" s="152"/>
      <c r="G50" s="152"/>
      <c r="H50" s="152"/>
      <c r="I50" s="152"/>
      <c r="J50" s="152"/>
      <c r="K50" s="152"/>
      <c r="L50" s="152"/>
      <c r="M50" s="152"/>
      <c r="N50" s="152"/>
      <c r="O50" s="152"/>
      <c r="P50" s="152"/>
      <c r="Q50" s="152"/>
      <c r="R50" s="152"/>
      <c r="S50" s="160"/>
      <c r="T50" s="152"/>
      <c r="U50" s="152"/>
      <c r="V50" s="152"/>
      <c r="W50" s="152"/>
      <c r="X50" s="152"/>
      <c r="Y50" s="152"/>
      <c r="Z50" s="152"/>
    </row>
    <row r="51" spans="1:58" ht="12.75" customHeight="1" x14ac:dyDescent="0.2">
      <c r="A51" s="350"/>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97"/>
      <c r="AB51" s="97"/>
      <c r="AC51" s="97"/>
      <c r="AD51" s="97"/>
      <c r="AE51" s="97"/>
      <c r="AF51" s="97"/>
      <c r="AG51" s="97"/>
      <c r="AH51" s="97"/>
      <c r="AI51" s="97"/>
      <c r="AJ51" s="97"/>
      <c r="AK51" s="97"/>
      <c r="AL51" s="97"/>
    </row>
    <row r="52" spans="1:58" ht="15" customHeight="1" x14ac:dyDescent="0.25">
      <c r="A52" s="161"/>
      <c r="B52" s="152"/>
      <c r="C52" s="152"/>
      <c r="D52" s="152"/>
      <c r="E52" s="152"/>
      <c r="F52" s="152"/>
      <c r="G52" s="152"/>
      <c r="H52" s="152"/>
      <c r="I52" s="152"/>
      <c r="J52" s="152"/>
      <c r="K52" s="152"/>
      <c r="L52" s="152"/>
      <c r="M52" s="152"/>
      <c r="N52" s="152"/>
      <c r="O52" s="152"/>
      <c r="P52" s="152"/>
      <c r="Q52" s="152"/>
      <c r="R52" s="152"/>
      <c r="S52" s="160"/>
      <c r="T52" s="152"/>
      <c r="U52" s="152"/>
      <c r="V52" s="152"/>
      <c r="W52" s="152"/>
      <c r="X52" s="152"/>
      <c r="Y52" s="152"/>
      <c r="Z52" s="152"/>
    </row>
    <row r="53" spans="1:58" ht="12.75" customHeight="1" x14ac:dyDescent="0.2">
      <c r="A53" s="16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58" ht="12.75" customHeight="1" x14ac:dyDescent="0.2">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58" ht="12.75" customHeight="1" x14ac:dyDescent="0.2">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58" ht="12.75" customHeight="1" x14ac:dyDescent="0.2">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58" ht="15" customHeight="1" x14ac:dyDescent="0.25">
      <c r="A57" s="152"/>
      <c r="B57" s="163"/>
      <c r="C57" s="163"/>
      <c r="D57" s="163"/>
      <c r="E57" s="163"/>
      <c r="F57" s="163"/>
      <c r="G57" s="163"/>
      <c r="H57" s="163"/>
      <c r="I57" s="163"/>
      <c r="J57" s="163"/>
      <c r="K57" s="163"/>
      <c r="L57" s="163"/>
      <c r="M57" s="163"/>
      <c r="N57" s="163"/>
      <c r="O57" s="152"/>
      <c r="P57" s="152"/>
      <c r="Q57" s="152"/>
      <c r="R57" s="152"/>
      <c r="S57" s="152"/>
      <c r="T57" s="152"/>
      <c r="U57" s="152"/>
      <c r="V57" s="152"/>
      <c r="W57" s="152"/>
      <c r="X57" s="152"/>
      <c r="Y57" s="152"/>
      <c r="Z57" s="152"/>
    </row>
    <row r="58" spans="1:58" ht="12.75" customHeight="1" x14ac:dyDescent="0.2">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58" ht="12.75" customHeight="1" x14ac:dyDescent="0.2">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58" ht="12.75" customHeight="1" x14ac:dyDescent="0.2">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58" ht="12.75" customHeight="1" x14ac:dyDescent="0.2">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58" ht="12.75" customHeight="1" x14ac:dyDescent="0.2">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58" ht="12.75" customHeight="1" x14ac:dyDescent="0.2">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58" ht="15" x14ac:dyDescent="0.25">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R64" s="118"/>
      <c r="AS64" s="118"/>
      <c r="AT64" s="118"/>
      <c r="AU64" s="114"/>
      <c r="AV64" s="115"/>
      <c r="AW64" s="115"/>
      <c r="AX64" s="115"/>
      <c r="AY64" s="115"/>
      <c r="BC64" s="134"/>
      <c r="BD64" s="134"/>
      <c r="BE64" s="134"/>
      <c r="BF64" s="134"/>
    </row>
    <row r="65" spans="1:56" ht="15" x14ac:dyDescent="0.25">
      <c r="A65" s="163"/>
      <c r="B65" s="163"/>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M65" s="117"/>
      <c r="AN65" s="117"/>
      <c r="AO65" s="118"/>
      <c r="AP65" s="118"/>
      <c r="AQ65" s="122"/>
      <c r="AR65" s="118"/>
      <c r="AS65" s="118"/>
      <c r="AT65" s="122"/>
      <c r="AU65" s="122"/>
      <c r="AV65" s="122"/>
      <c r="BC65" s="134"/>
    </row>
    <row r="66" spans="1:56" ht="15" x14ac:dyDescent="0.25">
      <c r="A66" s="163"/>
      <c r="B66" s="163"/>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M66" s="117"/>
      <c r="AN66" s="117"/>
      <c r="AO66" s="118"/>
      <c r="AP66" s="118"/>
      <c r="AQ66" s="122"/>
      <c r="AU66" s="114"/>
      <c r="AV66" s="115"/>
      <c r="BA66" s="136"/>
      <c r="BB66" s="136"/>
      <c r="BC66" s="136"/>
      <c r="BD66" s="136"/>
    </row>
    <row r="67" spans="1:56" ht="15" x14ac:dyDescent="0.25">
      <c r="A67" s="163"/>
      <c r="B67" s="163"/>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O67" s="118"/>
      <c r="AP67" s="118"/>
      <c r="AQ67" s="122"/>
      <c r="AU67" s="116"/>
      <c r="AV67" s="116"/>
      <c r="AW67" s="116"/>
      <c r="AX67" s="116"/>
      <c r="BA67" s="136"/>
    </row>
    <row r="68" spans="1:56" ht="15" x14ac:dyDescent="0.25">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60"/>
      <c r="Z68" s="152"/>
      <c r="AU68" s="116"/>
      <c r="BA68" s="136"/>
    </row>
    <row r="69" spans="1:56" ht="15" x14ac:dyDescent="0.25">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64"/>
      <c r="Z69" s="152"/>
      <c r="AU69" s="116"/>
    </row>
    <row r="70" spans="1:56" x14ac:dyDescent="0.2">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56" x14ac:dyDescent="0.2">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56" x14ac:dyDescent="0.2">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56" x14ac:dyDescent="0.2">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56" x14ac:dyDescent="0.2">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56" x14ac:dyDescent="0.2">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56" x14ac:dyDescent="0.2">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56" x14ac:dyDescent="0.2">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56" x14ac:dyDescent="0.2">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row>
    <row r="79" spans="1:56" x14ac:dyDescent="0.2">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row>
    <row r="80" spans="1:56" x14ac:dyDescent="0.2">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row>
    <row r="81" spans="1:26" x14ac:dyDescent="0.2">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row>
    <row r="82" spans="1:26" x14ac:dyDescent="0.2">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row>
    <row r="83" spans="1:26" x14ac:dyDescent="0.2">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row>
    <row r="84" spans="1:26" x14ac:dyDescent="0.2">
      <c r="A84" s="25"/>
      <c r="B84" s="25"/>
    </row>
    <row r="85" spans="1:26" x14ac:dyDescent="0.2">
      <c r="A85" s="25"/>
      <c r="B85" s="25"/>
    </row>
    <row r="86" spans="1:26" x14ac:dyDescent="0.2">
      <c r="A86" s="25"/>
      <c r="B86" s="25"/>
    </row>
    <row r="87" spans="1:26" x14ac:dyDescent="0.2">
      <c r="A87" s="25"/>
      <c r="B87" s="25"/>
    </row>
    <row r="88" spans="1:26" x14ac:dyDescent="0.2">
      <c r="A88" s="25"/>
      <c r="B88" s="25"/>
    </row>
    <row r="89" spans="1:26" x14ac:dyDescent="0.2">
      <c r="A89" s="25"/>
      <c r="B89" s="25"/>
    </row>
    <row r="90" spans="1:26" x14ac:dyDescent="0.2">
      <c r="A90" s="25"/>
      <c r="B90" s="25"/>
    </row>
    <row r="91" spans="1:26" x14ac:dyDescent="0.2">
      <c r="A91" s="25"/>
      <c r="B91" s="25"/>
    </row>
    <row r="92" spans="1:26" x14ac:dyDescent="0.2">
      <c r="A92" s="25"/>
      <c r="B92" s="25"/>
    </row>
    <row r="93" spans="1:26" x14ac:dyDescent="0.2">
      <c r="A93" s="25"/>
      <c r="B93" s="25"/>
    </row>
    <row r="94" spans="1:26" x14ac:dyDescent="0.2">
      <c r="A94" s="25"/>
      <c r="B94" s="25"/>
    </row>
    <row r="95" spans="1:26" x14ac:dyDescent="0.2">
      <c r="A95" s="25"/>
      <c r="B95" s="25"/>
    </row>
    <row r="96" spans="1:26" x14ac:dyDescent="0.2">
      <c r="A96" s="25"/>
      <c r="B96" s="25"/>
    </row>
    <row r="97" spans="1:2" x14ac:dyDescent="0.2">
      <c r="A97" s="25"/>
      <c r="B97" s="25"/>
    </row>
    <row r="98" spans="1:2" x14ac:dyDescent="0.2">
      <c r="A98" s="25"/>
      <c r="B98" s="25"/>
    </row>
    <row r="99" spans="1:2" x14ac:dyDescent="0.2">
      <c r="A99" s="25"/>
      <c r="B99" s="25"/>
    </row>
    <row r="100" spans="1:2" x14ac:dyDescent="0.2">
      <c r="A100" s="25"/>
      <c r="B100" s="25"/>
    </row>
    <row r="101" spans="1:2" x14ac:dyDescent="0.2">
      <c r="A101" s="25"/>
      <c r="B101" s="25"/>
    </row>
    <row r="102" spans="1:2" x14ac:dyDescent="0.2">
      <c r="A102" s="25"/>
      <c r="B102" s="25"/>
    </row>
    <row r="103" spans="1:2" x14ac:dyDescent="0.2">
      <c r="A103" s="25"/>
      <c r="B103" s="25"/>
    </row>
    <row r="104" spans="1:2" x14ac:dyDescent="0.2">
      <c r="A104" s="25"/>
      <c r="B104" s="25"/>
    </row>
    <row r="105" spans="1:2" x14ac:dyDescent="0.2">
      <c r="A105" s="25"/>
      <c r="B105" s="25"/>
    </row>
    <row r="106" spans="1:2" x14ac:dyDescent="0.2">
      <c r="A106" s="25"/>
      <c r="B106" s="25"/>
    </row>
    <row r="107" spans="1:2" x14ac:dyDescent="0.2">
      <c r="A107" s="25"/>
      <c r="B107" s="25"/>
    </row>
    <row r="108" spans="1:2" x14ac:dyDescent="0.2">
      <c r="A108" s="25"/>
      <c r="B108" s="25"/>
    </row>
    <row r="109" spans="1:2" x14ac:dyDescent="0.2">
      <c r="A109" s="25"/>
      <c r="B109" s="25"/>
    </row>
    <row r="110" spans="1:2" x14ac:dyDescent="0.2">
      <c r="A110" s="25"/>
      <c r="B110" s="25"/>
    </row>
    <row r="111" spans="1:2" x14ac:dyDescent="0.2">
      <c r="A111" s="25"/>
      <c r="B111" s="25"/>
    </row>
    <row r="112" spans="1:2" x14ac:dyDescent="0.2">
      <c r="A112" s="25"/>
      <c r="B112" s="25"/>
    </row>
    <row r="113" spans="1:2" x14ac:dyDescent="0.2">
      <c r="A113" s="25"/>
      <c r="B113" s="25"/>
    </row>
    <row r="114" spans="1:2" x14ac:dyDescent="0.2">
      <c r="A114" s="25"/>
      <c r="B114" s="25"/>
    </row>
    <row r="115" spans="1:2" x14ac:dyDescent="0.2">
      <c r="A115" s="25"/>
      <c r="B115" s="25"/>
    </row>
    <row r="116" spans="1:2" x14ac:dyDescent="0.2">
      <c r="A116" s="25"/>
      <c r="B116" s="25"/>
    </row>
    <row r="117" spans="1:2" x14ac:dyDescent="0.2">
      <c r="A117" s="25"/>
      <c r="B117" s="25"/>
    </row>
    <row r="118" spans="1:2" x14ac:dyDescent="0.2">
      <c r="A118" s="25"/>
      <c r="B118" s="25"/>
    </row>
    <row r="119" spans="1:2" x14ac:dyDescent="0.2">
      <c r="A119" s="25"/>
      <c r="B119" s="25"/>
    </row>
    <row r="120" spans="1:2" x14ac:dyDescent="0.2">
      <c r="A120" s="25"/>
      <c r="B120" s="25"/>
    </row>
    <row r="121" spans="1:2" x14ac:dyDescent="0.2">
      <c r="A121" s="25"/>
      <c r="B121" s="25"/>
    </row>
    <row r="122" spans="1:2" x14ac:dyDescent="0.2">
      <c r="A122" s="25"/>
      <c r="B122" s="25"/>
    </row>
    <row r="123" spans="1:2" x14ac:dyDescent="0.2">
      <c r="A123" s="25"/>
      <c r="B123" s="25"/>
    </row>
    <row r="124" spans="1:2" x14ac:dyDescent="0.2">
      <c r="A124" s="25"/>
      <c r="B124" s="25"/>
    </row>
    <row r="125" spans="1:2" x14ac:dyDescent="0.2">
      <c r="A125" s="25"/>
      <c r="B125" s="25"/>
    </row>
    <row r="126" spans="1:2" x14ac:dyDescent="0.2">
      <c r="A126" s="25"/>
      <c r="B126" s="25"/>
    </row>
    <row r="127" spans="1:2" x14ac:dyDescent="0.2">
      <c r="A127" s="25"/>
      <c r="B127" s="25"/>
    </row>
    <row r="128" spans="1:2" x14ac:dyDescent="0.2">
      <c r="A128" s="25"/>
      <c r="B128" s="25"/>
    </row>
    <row r="129" spans="1:2" x14ac:dyDescent="0.2">
      <c r="A129" s="25"/>
      <c r="B129" s="25"/>
    </row>
    <row r="130" spans="1:2" x14ac:dyDescent="0.2">
      <c r="A130" s="25"/>
      <c r="B130" s="25"/>
    </row>
    <row r="131" spans="1:2" x14ac:dyDescent="0.2">
      <c r="A131" s="25"/>
      <c r="B131" s="25"/>
    </row>
    <row r="132" spans="1:2" x14ac:dyDescent="0.2">
      <c r="A132" s="25"/>
      <c r="B132" s="25"/>
    </row>
    <row r="133" spans="1:2" x14ac:dyDescent="0.2">
      <c r="A133" s="25"/>
      <c r="B133" s="25"/>
    </row>
    <row r="134" spans="1:2" x14ac:dyDescent="0.2">
      <c r="A134" s="25"/>
      <c r="B134" s="25"/>
    </row>
    <row r="135" spans="1:2" x14ac:dyDescent="0.2">
      <c r="A135" s="25"/>
      <c r="B135" s="25"/>
    </row>
    <row r="136" spans="1:2" x14ac:dyDescent="0.2">
      <c r="A136" s="25"/>
      <c r="B136" s="25"/>
    </row>
    <row r="137" spans="1:2" x14ac:dyDescent="0.2">
      <c r="A137" s="25"/>
      <c r="B137" s="25"/>
    </row>
    <row r="138" spans="1:2" x14ac:dyDescent="0.2">
      <c r="A138" s="25"/>
      <c r="B138" s="25"/>
    </row>
    <row r="139" spans="1:2" x14ac:dyDescent="0.2">
      <c r="A139" s="25"/>
      <c r="B139" s="25"/>
    </row>
    <row r="140" spans="1:2" x14ac:dyDescent="0.2">
      <c r="A140" s="25"/>
      <c r="B140" s="25"/>
    </row>
    <row r="141" spans="1:2" x14ac:dyDescent="0.2">
      <c r="A141" s="25"/>
      <c r="B141" s="25"/>
    </row>
    <row r="142" spans="1:2" x14ac:dyDescent="0.2">
      <c r="A142" s="25"/>
      <c r="B142" s="25"/>
    </row>
    <row r="143" spans="1:2" x14ac:dyDescent="0.2">
      <c r="A143" s="25"/>
      <c r="B143" s="25"/>
    </row>
    <row r="144" spans="1:2" x14ac:dyDescent="0.2">
      <c r="A144" s="25"/>
      <c r="B144" s="25"/>
    </row>
    <row r="145" spans="1:2" x14ac:dyDescent="0.2">
      <c r="A145" s="25"/>
      <c r="B145" s="25"/>
    </row>
    <row r="146" spans="1:2" x14ac:dyDescent="0.2">
      <c r="A146" s="25"/>
      <c r="B146" s="25"/>
    </row>
    <row r="147" spans="1:2" x14ac:dyDescent="0.2">
      <c r="A147" s="25"/>
      <c r="B147" s="25"/>
    </row>
    <row r="148" spans="1:2" x14ac:dyDescent="0.2">
      <c r="A148" s="25"/>
      <c r="B148" s="25"/>
    </row>
    <row r="149" spans="1:2" x14ac:dyDescent="0.2">
      <c r="A149" s="25"/>
      <c r="B149" s="25"/>
    </row>
    <row r="150" spans="1:2" x14ac:dyDescent="0.2">
      <c r="A150" s="25"/>
      <c r="B150" s="25"/>
    </row>
    <row r="151" spans="1:2" x14ac:dyDescent="0.2">
      <c r="A151" s="25"/>
      <c r="B151" s="25"/>
    </row>
    <row r="152" spans="1:2" x14ac:dyDescent="0.2">
      <c r="A152" s="25"/>
      <c r="B152" s="25"/>
    </row>
    <row r="153" spans="1:2" x14ac:dyDescent="0.2">
      <c r="A153" s="25"/>
      <c r="B153" s="25"/>
    </row>
    <row r="154" spans="1:2" x14ac:dyDescent="0.2">
      <c r="A154" s="25"/>
      <c r="B154" s="25"/>
    </row>
    <row r="155" spans="1:2" x14ac:dyDescent="0.2">
      <c r="A155" s="25"/>
      <c r="B155" s="25"/>
    </row>
    <row r="156" spans="1:2" x14ac:dyDescent="0.2">
      <c r="A156" s="25"/>
      <c r="B156" s="25"/>
    </row>
    <row r="157" spans="1:2" x14ac:dyDescent="0.2">
      <c r="A157" s="25"/>
      <c r="B157" s="25"/>
    </row>
    <row r="158" spans="1:2" x14ac:dyDescent="0.2">
      <c r="A158" s="25"/>
      <c r="B158" s="25"/>
    </row>
    <row r="159" spans="1:2" x14ac:dyDescent="0.2">
      <c r="A159" s="25"/>
      <c r="B159" s="25"/>
    </row>
    <row r="160" spans="1:2" x14ac:dyDescent="0.2">
      <c r="A160" s="25"/>
      <c r="B160" s="25"/>
    </row>
    <row r="161" spans="1:2" x14ac:dyDescent="0.2">
      <c r="A161" s="25"/>
      <c r="B161" s="25"/>
    </row>
    <row r="162" spans="1:2" x14ac:dyDescent="0.2">
      <c r="A162" s="25"/>
      <c r="B162" s="25"/>
    </row>
    <row r="163" spans="1:2" x14ac:dyDescent="0.2">
      <c r="A163" s="25"/>
      <c r="B163" s="25"/>
    </row>
    <row r="164" spans="1:2" x14ac:dyDescent="0.2">
      <c r="A164" s="25"/>
      <c r="B164" s="25"/>
    </row>
    <row r="165" spans="1:2" x14ac:dyDescent="0.2">
      <c r="A165" s="25"/>
      <c r="B165" s="25"/>
    </row>
    <row r="166" spans="1:2" x14ac:dyDescent="0.2">
      <c r="A166" s="25"/>
      <c r="B166" s="25"/>
    </row>
    <row r="167" spans="1:2" x14ac:dyDescent="0.2">
      <c r="A167" s="25"/>
      <c r="B167" s="25"/>
    </row>
    <row r="168" spans="1:2" x14ac:dyDescent="0.2">
      <c r="A168" s="25"/>
      <c r="B168" s="25"/>
    </row>
    <row r="169" spans="1:2" x14ac:dyDescent="0.2">
      <c r="A169" s="25"/>
      <c r="B169" s="25"/>
    </row>
    <row r="170" spans="1:2" x14ac:dyDescent="0.2">
      <c r="A170" s="25"/>
      <c r="B170" s="25"/>
    </row>
    <row r="171" spans="1:2" x14ac:dyDescent="0.2">
      <c r="A171" s="25"/>
      <c r="B171" s="25"/>
    </row>
    <row r="172" spans="1:2" x14ac:dyDescent="0.2">
      <c r="A172" s="25"/>
      <c r="B172" s="25"/>
    </row>
    <row r="173" spans="1:2" x14ac:dyDescent="0.2">
      <c r="A173" s="25"/>
      <c r="B173" s="25"/>
    </row>
    <row r="174" spans="1:2" x14ac:dyDescent="0.2">
      <c r="A174" s="25"/>
      <c r="B174" s="25"/>
    </row>
    <row r="175" spans="1:2" x14ac:dyDescent="0.2">
      <c r="A175" s="25"/>
      <c r="B175" s="25"/>
    </row>
    <row r="176" spans="1:2" x14ac:dyDescent="0.2">
      <c r="A176" s="25"/>
      <c r="B176" s="25"/>
    </row>
    <row r="177" spans="1:2" x14ac:dyDescent="0.2">
      <c r="A177" s="25"/>
      <c r="B177" s="25"/>
    </row>
    <row r="178" spans="1:2" x14ac:dyDescent="0.2">
      <c r="A178" s="25"/>
      <c r="B178" s="25"/>
    </row>
    <row r="179" spans="1:2" x14ac:dyDescent="0.2">
      <c r="A179" s="25"/>
      <c r="B179" s="25"/>
    </row>
    <row r="180" spans="1:2" x14ac:dyDescent="0.2">
      <c r="A180" s="25"/>
      <c r="B180" s="25"/>
    </row>
    <row r="181" spans="1:2" x14ac:dyDescent="0.2">
      <c r="A181" s="25"/>
      <c r="B181" s="25"/>
    </row>
    <row r="182" spans="1:2" x14ac:dyDescent="0.2">
      <c r="A182" s="25"/>
      <c r="B182" s="25"/>
    </row>
    <row r="183" spans="1:2" x14ac:dyDescent="0.2">
      <c r="A183" s="25"/>
      <c r="B183" s="25"/>
    </row>
    <row r="184" spans="1:2" x14ac:dyDescent="0.2">
      <c r="A184" s="25"/>
      <c r="B184" s="25"/>
    </row>
    <row r="185" spans="1:2" x14ac:dyDescent="0.2">
      <c r="A185" s="25"/>
      <c r="B185" s="25"/>
    </row>
    <row r="186" spans="1:2" x14ac:dyDescent="0.2">
      <c r="A186" s="25"/>
      <c r="B186" s="25"/>
    </row>
    <row r="187" spans="1:2" x14ac:dyDescent="0.2">
      <c r="A187" s="25"/>
      <c r="B187" s="25"/>
    </row>
    <row r="188" spans="1:2" x14ac:dyDescent="0.2">
      <c r="A188" s="25"/>
      <c r="B188" s="25"/>
    </row>
    <row r="189" spans="1:2" x14ac:dyDescent="0.2">
      <c r="A189" s="25"/>
      <c r="B189" s="25"/>
    </row>
    <row r="190" spans="1:2" x14ac:dyDescent="0.2">
      <c r="A190" s="25"/>
      <c r="B190" s="25"/>
    </row>
    <row r="191" spans="1:2" x14ac:dyDescent="0.2">
      <c r="A191" s="25"/>
      <c r="B191" s="25"/>
    </row>
    <row r="192" spans="1:2" x14ac:dyDescent="0.2">
      <c r="A192" s="25"/>
      <c r="B192" s="25"/>
    </row>
    <row r="193" spans="1:2" x14ac:dyDescent="0.2">
      <c r="A193" s="25"/>
      <c r="B193" s="25"/>
    </row>
    <row r="194" spans="1:2" x14ac:dyDescent="0.2">
      <c r="A194" s="25"/>
      <c r="B194" s="25"/>
    </row>
    <row r="195" spans="1:2" x14ac:dyDescent="0.2">
      <c r="A195" s="25"/>
      <c r="B195" s="25"/>
    </row>
    <row r="196" spans="1:2" x14ac:dyDescent="0.2">
      <c r="A196" s="25"/>
      <c r="B196" s="25"/>
    </row>
    <row r="197" spans="1:2" x14ac:dyDescent="0.2">
      <c r="A197" s="25"/>
      <c r="B197" s="25"/>
    </row>
    <row r="198" spans="1:2" x14ac:dyDescent="0.2">
      <c r="A198" s="25"/>
      <c r="B198" s="25"/>
    </row>
    <row r="199" spans="1:2" x14ac:dyDescent="0.2">
      <c r="A199" s="25"/>
      <c r="B199" s="25"/>
    </row>
    <row r="200" spans="1:2" x14ac:dyDescent="0.2">
      <c r="A200" s="25"/>
      <c r="B200" s="25"/>
    </row>
    <row r="201" spans="1:2" x14ac:dyDescent="0.2">
      <c r="A201" s="25"/>
      <c r="B201" s="25"/>
    </row>
    <row r="202" spans="1:2" x14ac:dyDescent="0.2">
      <c r="A202" s="25"/>
      <c r="B202" s="25"/>
    </row>
    <row r="203" spans="1:2" x14ac:dyDescent="0.2">
      <c r="A203" s="25"/>
      <c r="B203" s="25"/>
    </row>
    <row r="204" spans="1:2" x14ac:dyDescent="0.2">
      <c r="A204" s="25"/>
      <c r="B204" s="25"/>
    </row>
    <row r="205" spans="1:2" x14ac:dyDescent="0.2">
      <c r="A205" s="25"/>
      <c r="B205" s="25"/>
    </row>
    <row r="206" spans="1:2" x14ac:dyDescent="0.2">
      <c r="A206" s="25"/>
      <c r="B206" s="25"/>
    </row>
    <row r="207" spans="1:2" x14ac:dyDescent="0.2">
      <c r="A207" s="25"/>
      <c r="B207" s="25"/>
    </row>
  </sheetData>
  <mergeCells count="63">
    <mergeCell ref="BF1:BJ4"/>
    <mergeCell ref="AD9:AF9"/>
    <mergeCell ref="R9:T9"/>
    <mergeCell ref="AJ9:AL9"/>
    <mergeCell ref="DM9:DO9"/>
    <mergeCell ref="CX9:CZ9"/>
    <mergeCell ref="X9:Z9"/>
    <mergeCell ref="U9:W9"/>
    <mergeCell ref="AA9:AC9"/>
    <mergeCell ref="CU9:CW9"/>
    <mergeCell ref="CI9:CK9"/>
    <mergeCell ref="CL9:CN9"/>
    <mergeCell ref="CO9:CQ9"/>
    <mergeCell ref="CR9:CT9"/>
    <mergeCell ref="CF9:CH9"/>
    <mergeCell ref="CC9:CE9"/>
    <mergeCell ref="BZ9:CB9"/>
    <mergeCell ref="BQ9:BS9"/>
    <mergeCell ref="BT9:BV9"/>
    <mergeCell ref="BW9:BY9"/>
    <mergeCell ref="AP9:AR9"/>
    <mergeCell ref="BN9:BP9"/>
    <mergeCell ref="BK9:BM9"/>
    <mergeCell ref="O37:Q37"/>
    <mergeCell ref="R37:T37"/>
    <mergeCell ref="X37:Z37"/>
    <mergeCell ref="BE9:BG9"/>
    <mergeCell ref="BH9:BJ9"/>
    <mergeCell ref="AV9:AX9"/>
    <mergeCell ref="AY9:BA9"/>
    <mergeCell ref="BB9:BD9"/>
    <mergeCell ref="F9:H9"/>
    <mergeCell ref="I9:K9"/>
    <mergeCell ref="L9:N9"/>
    <mergeCell ref="AM9:AO9"/>
    <mergeCell ref="O9:Q9"/>
    <mergeCell ref="DA9:DC9"/>
    <mergeCell ref="DD9:DF9"/>
    <mergeCell ref="DV9:DX9"/>
    <mergeCell ref="DS9:DU9"/>
    <mergeCell ref="A51:Z51"/>
    <mergeCell ref="A39:Z39"/>
    <mergeCell ref="A36:Z36"/>
    <mergeCell ref="B37:B38"/>
    <mergeCell ref="A37:A38"/>
    <mergeCell ref="A45:Z45"/>
    <mergeCell ref="A43:Z43"/>
    <mergeCell ref="C9:E9"/>
    <mergeCell ref="AS9:AU9"/>
    <mergeCell ref="B9:B10"/>
    <mergeCell ref="AG9:AI9"/>
    <mergeCell ref="U37:W37"/>
    <mergeCell ref="DP9:DR9"/>
    <mergeCell ref="DJ9:DL9"/>
    <mergeCell ref="EH9:EJ9"/>
    <mergeCell ref="DG9:DI9"/>
    <mergeCell ref="EB9:ED9"/>
    <mergeCell ref="ET9:EV9"/>
    <mergeCell ref="EN9:EP9"/>
    <mergeCell ref="EK9:EM9"/>
    <mergeCell ref="EE9:EG9"/>
    <mergeCell ref="DY9:EA9"/>
    <mergeCell ref="EQ9:ES9"/>
  </mergeCells>
  <pageMargins left="0.7" right="0.7" top="0.78740157499999996" bottom="0.78740157499999996" header="0.3" footer="0.3"/>
  <pageSetup paperSize="9" scale="40" orientation="landscape" r:id="rId1"/>
  <ignoredErrors>
    <ignoredError sqref="DY9 EK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0</xdr:col>
                    <xdr:colOff>161925</xdr:colOff>
                    <xdr:row>8</xdr:row>
                    <xdr:rowOff>57150</xdr:rowOff>
                  </from>
                  <to>
                    <xdr:col>0</xdr:col>
                    <xdr:colOff>1752600</xdr:colOff>
                    <xdr:row>9</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68C52"/>
    <pageSetUpPr fitToPage="1"/>
  </sheetPr>
  <dimension ref="A1:AZ45"/>
  <sheetViews>
    <sheetView showGridLines="0" topLeftCell="B1" zoomScale="85" zoomScaleNormal="85" zoomScaleSheetLayoutView="100" workbookViewId="0">
      <pane ySplit="10" topLeftCell="A20" activePane="bottomLeft" state="frozen"/>
      <selection pane="bottomLeft" activeCell="AV43" sqref="AV43"/>
    </sheetView>
  </sheetViews>
  <sheetFormatPr baseColWidth="10" defaultRowHeight="15" outlineLevelCol="1" x14ac:dyDescent="0.25"/>
  <cols>
    <col min="1" max="1" width="101.5703125" customWidth="1"/>
    <col min="2" max="2" width="12.85546875" customWidth="1"/>
    <col min="3" max="4" width="8.140625" hidden="1" customWidth="1" outlineLevel="1"/>
    <col min="5" max="5" width="9.85546875" hidden="1" customWidth="1" outlineLevel="1"/>
    <col min="6" max="6" width="8.140625" hidden="1" customWidth="1" outlineLevel="1"/>
    <col min="7" max="7" width="14.140625" hidden="1" customWidth="1" outlineLevel="1"/>
    <col min="8" max="8" width="8.140625" hidden="1" customWidth="1" outlineLevel="1"/>
    <col min="9" max="9" width="7.140625" hidden="1" customWidth="1" outlineLevel="1"/>
    <col min="10" max="21" width="8.140625" hidden="1" customWidth="1" outlineLevel="1"/>
    <col min="22" max="28" width="8.140625" style="135" hidden="1" customWidth="1" outlineLevel="1"/>
    <col min="29" max="29" width="8.140625" bestFit="1" customWidth="1" collapsed="1"/>
    <col min="30" max="34" width="8.140625" style="135" bestFit="1" customWidth="1"/>
  </cols>
  <sheetData>
    <row r="1" spans="1:52" ht="12.75" customHeight="1" x14ac:dyDescent="0.25">
      <c r="L1" s="95"/>
      <c r="M1" s="95"/>
      <c r="R1" s="173"/>
      <c r="S1" s="11"/>
      <c r="T1" s="173"/>
      <c r="U1" s="173"/>
      <c r="V1" s="173"/>
      <c r="W1" s="173"/>
      <c r="X1" s="173"/>
      <c r="Y1" s="173"/>
      <c r="Z1" s="173"/>
      <c r="AA1" s="173"/>
      <c r="AB1" s="173"/>
      <c r="AD1"/>
      <c r="AE1"/>
      <c r="AM1" s="9" t="str">
        <f>Codierung!$I11</f>
        <v>Eidgenössisches Departement für</v>
      </c>
    </row>
    <row r="2" spans="1:52" ht="12.75" customHeight="1" x14ac:dyDescent="0.25">
      <c r="L2" s="95"/>
      <c r="M2" s="95"/>
      <c r="R2" s="173"/>
      <c r="S2" s="1"/>
      <c r="T2" s="173"/>
      <c r="U2" s="173"/>
      <c r="V2" s="173"/>
      <c r="W2" s="173"/>
      <c r="X2" s="173"/>
      <c r="Y2" s="173"/>
      <c r="Z2" s="173"/>
      <c r="AA2" s="173"/>
      <c r="AB2" s="173"/>
      <c r="AD2"/>
      <c r="AE2"/>
      <c r="AM2" s="9" t="str">
        <f>Codierung!$I12</f>
        <v>Wirtschaft, Bildung und Forschung WBF</v>
      </c>
    </row>
    <row r="3" spans="1:52" ht="14.25" customHeight="1" x14ac:dyDescent="0.25">
      <c r="L3" s="95"/>
      <c r="M3" s="95"/>
      <c r="R3" s="173"/>
      <c r="S3" s="11"/>
      <c r="T3" s="173"/>
      <c r="U3" s="173"/>
      <c r="V3" s="173"/>
      <c r="W3" s="173"/>
      <c r="X3" s="173"/>
      <c r="Y3" s="173"/>
      <c r="Z3" s="173"/>
      <c r="AA3" s="173"/>
      <c r="AB3" s="173"/>
      <c r="AD3"/>
      <c r="AE3"/>
      <c r="AM3" s="289" t="str">
        <f>Codierung!$I13</f>
        <v>Bundesamt für Landwirtschaft BLW</v>
      </c>
    </row>
    <row r="4" spans="1:52" ht="12.75" customHeight="1" x14ac:dyDescent="0.25">
      <c r="R4" s="173"/>
      <c r="S4" s="173"/>
      <c r="T4" s="173"/>
      <c r="U4" s="173"/>
      <c r="V4" s="173"/>
      <c r="W4" s="173"/>
      <c r="X4" s="173"/>
      <c r="Y4" s="173"/>
      <c r="Z4" s="173"/>
      <c r="AA4" s="173"/>
      <c r="AB4" s="173"/>
      <c r="AD4"/>
      <c r="AE4"/>
      <c r="AM4" s="9" t="str">
        <f>Codierung!$I14</f>
        <v>Fachbereich Marktanalysen</v>
      </c>
    </row>
    <row r="5" spans="1:52" ht="12.75" customHeight="1" x14ac:dyDescent="0.25">
      <c r="A5" s="34" t="str">
        <f>Codierung!I144</f>
        <v>Tab. 5: Mischfutter</v>
      </c>
      <c r="B5" s="3"/>
      <c r="C5" s="3"/>
      <c r="D5" s="3"/>
      <c r="E5" s="3"/>
      <c r="F5" s="3"/>
      <c r="G5" s="3"/>
      <c r="H5" s="3"/>
      <c r="I5" s="3"/>
      <c r="J5" s="3"/>
      <c r="K5" s="3"/>
      <c r="L5" s="3"/>
      <c r="M5" s="3"/>
      <c r="N5" s="3"/>
    </row>
    <row r="6" spans="1:52" ht="12.75" customHeight="1" x14ac:dyDescent="0.25">
      <c r="A6" s="39" t="str">
        <f>Codierung!I145</f>
        <v>Preise, Preisliste (indikativ), exkl. Mehrwertsteuer</v>
      </c>
      <c r="B6" s="3"/>
      <c r="C6" s="3"/>
      <c r="D6" s="3"/>
      <c r="E6" s="3"/>
      <c r="F6" s="3"/>
      <c r="G6" s="3"/>
      <c r="H6" s="3"/>
      <c r="I6" s="3"/>
      <c r="J6" s="3"/>
      <c r="K6" s="3"/>
      <c r="L6" s="3"/>
      <c r="M6" s="3"/>
      <c r="N6" s="3"/>
    </row>
    <row r="7" spans="1:52" ht="12.75" customHeight="1" x14ac:dyDescent="0.25">
      <c r="A7" s="34" t="str">
        <f>Codierung!I146</f>
        <v>CHF / 100 kg</v>
      </c>
      <c r="C7" s="3"/>
      <c r="D7" s="3"/>
      <c r="E7" s="3"/>
      <c r="F7" s="163"/>
      <c r="G7" s="163"/>
      <c r="H7" s="163"/>
      <c r="I7" s="3"/>
      <c r="J7" s="3"/>
      <c r="K7" s="3"/>
      <c r="L7" s="3"/>
      <c r="M7" s="3"/>
      <c r="N7" s="3"/>
      <c r="AO7" s="135"/>
      <c r="AS7" s="135"/>
      <c r="AT7" s="135"/>
      <c r="AU7" s="3"/>
      <c r="AV7" s="135"/>
      <c r="AX7" s="135"/>
    </row>
    <row r="8" spans="1:52" ht="12.75" customHeight="1" x14ac:dyDescent="0.25">
      <c r="A8" s="34" t="str">
        <f>Codierung!I147</f>
        <v>2012 - 2023, Quartal (Q)</v>
      </c>
      <c r="B8" s="3"/>
      <c r="C8" s="25">
        <v>2011</v>
      </c>
      <c r="D8" s="25"/>
      <c r="E8" s="3">
        <v>2012</v>
      </c>
      <c r="F8" s="3"/>
      <c r="G8" s="3"/>
      <c r="H8" s="3"/>
      <c r="I8" s="3">
        <v>2013</v>
      </c>
      <c r="J8" s="3"/>
      <c r="K8" s="3"/>
      <c r="L8" s="3"/>
      <c r="M8" s="3">
        <v>2014</v>
      </c>
      <c r="N8" s="3"/>
      <c r="O8" s="3"/>
      <c r="P8" s="3"/>
      <c r="Q8" s="3">
        <v>2015</v>
      </c>
      <c r="R8" s="3"/>
      <c r="S8" s="3"/>
      <c r="T8" s="3"/>
      <c r="U8" s="3">
        <v>2016</v>
      </c>
      <c r="V8" s="3"/>
      <c r="W8" s="3"/>
      <c r="X8" s="3"/>
      <c r="Y8" s="3">
        <v>2017</v>
      </c>
      <c r="Z8" s="3"/>
      <c r="AA8" s="3"/>
      <c r="AB8" s="3"/>
      <c r="AC8" s="3">
        <v>2018</v>
      </c>
      <c r="AD8" s="3"/>
      <c r="AE8" s="3"/>
      <c r="AF8" s="3"/>
      <c r="AG8" s="3">
        <v>2019</v>
      </c>
      <c r="AH8" s="3"/>
      <c r="AK8" s="3">
        <v>2020</v>
      </c>
      <c r="AO8" s="3">
        <v>2021</v>
      </c>
      <c r="AS8" s="3">
        <v>2022</v>
      </c>
      <c r="AT8" s="3"/>
      <c r="AU8" s="3"/>
      <c r="AV8" s="3"/>
      <c r="AW8">
        <v>2023</v>
      </c>
      <c r="AX8" s="135"/>
      <c r="AY8" s="135"/>
      <c r="AZ8" s="135"/>
    </row>
    <row r="9" spans="1:52" ht="17.25" customHeight="1" x14ac:dyDescent="0.25">
      <c r="A9" s="33"/>
      <c r="B9" s="33"/>
      <c r="C9" s="3">
        <v>3</v>
      </c>
      <c r="D9" s="3">
        <v>4</v>
      </c>
      <c r="E9" s="3">
        <v>1</v>
      </c>
      <c r="F9" s="163">
        <v>2</v>
      </c>
      <c r="G9" s="163">
        <v>3</v>
      </c>
      <c r="H9" s="163">
        <v>4</v>
      </c>
      <c r="I9" s="3">
        <v>1</v>
      </c>
      <c r="J9" s="163">
        <v>2</v>
      </c>
      <c r="K9" s="163">
        <v>3</v>
      </c>
      <c r="L9" s="163">
        <v>4</v>
      </c>
      <c r="M9" s="3">
        <v>1</v>
      </c>
      <c r="N9" s="163">
        <v>2</v>
      </c>
      <c r="O9" s="163">
        <v>3</v>
      </c>
      <c r="P9" s="163">
        <v>4</v>
      </c>
      <c r="Q9" s="3">
        <v>1</v>
      </c>
      <c r="R9" s="163">
        <v>2</v>
      </c>
      <c r="S9" s="163">
        <v>3</v>
      </c>
      <c r="T9" s="163">
        <v>4</v>
      </c>
      <c r="U9" s="3">
        <v>1</v>
      </c>
      <c r="V9" s="163">
        <v>2</v>
      </c>
      <c r="W9" s="163">
        <v>3</v>
      </c>
      <c r="X9" s="163">
        <v>4</v>
      </c>
      <c r="Y9" s="3">
        <v>1</v>
      </c>
      <c r="Z9" s="163">
        <v>2</v>
      </c>
      <c r="AA9" s="163">
        <v>3</v>
      </c>
      <c r="AB9" s="163">
        <v>4</v>
      </c>
      <c r="AC9" s="3">
        <v>1</v>
      </c>
      <c r="AD9" s="163">
        <v>2</v>
      </c>
      <c r="AE9" s="163">
        <v>3</v>
      </c>
      <c r="AF9" s="163">
        <v>4</v>
      </c>
      <c r="AG9" s="3">
        <v>1</v>
      </c>
      <c r="AH9" s="163">
        <v>2</v>
      </c>
      <c r="AI9" s="3">
        <v>3</v>
      </c>
      <c r="AJ9" s="3">
        <v>4</v>
      </c>
      <c r="AK9" s="3">
        <v>1</v>
      </c>
      <c r="AL9" s="163">
        <v>2</v>
      </c>
      <c r="AM9" s="163">
        <v>3</v>
      </c>
      <c r="AN9" s="163">
        <v>4</v>
      </c>
      <c r="AO9" s="163">
        <v>1</v>
      </c>
      <c r="AP9" s="163">
        <v>2</v>
      </c>
      <c r="AQ9" s="163">
        <v>3</v>
      </c>
      <c r="AR9" s="163">
        <v>4</v>
      </c>
      <c r="AS9" s="163">
        <v>1</v>
      </c>
      <c r="AT9" s="163">
        <v>2</v>
      </c>
      <c r="AU9" s="163">
        <v>3</v>
      </c>
      <c r="AV9" s="163">
        <v>4</v>
      </c>
      <c r="AW9" s="163">
        <v>1</v>
      </c>
      <c r="AX9" s="163">
        <v>2</v>
      </c>
      <c r="AY9" s="163">
        <v>3</v>
      </c>
      <c r="AZ9" s="163">
        <v>4</v>
      </c>
    </row>
    <row r="10" spans="1:52" ht="2.25" customHeight="1" x14ac:dyDescent="0.25">
      <c r="A10" s="33"/>
      <c r="B10" s="33"/>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row>
    <row r="11" spans="1:52" ht="25.5" customHeight="1" x14ac:dyDescent="0.25">
      <c r="A11" s="35" t="str">
        <f>Codierung!I150</f>
        <v>Legehennenfutter</v>
      </c>
      <c r="B11" s="108" t="str">
        <f>Codierung!I164</f>
        <v>Bruttopreise gesackt</v>
      </c>
      <c r="C11" s="19">
        <v>85.64835164835165</v>
      </c>
      <c r="D11" s="19">
        <v>86.905654761904756</v>
      </c>
      <c r="E11" s="19">
        <v>84.917559523809516</v>
      </c>
      <c r="F11" s="19">
        <v>87.000892857142858</v>
      </c>
      <c r="G11" s="19">
        <v>89.35074404761906</v>
      </c>
      <c r="H11" s="19">
        <v>89.7</v>
      </c>
      <c r="I11" s="19">
        <v>89.706696428571419</v>
      </c>
      <c r="J11" s="53">
        <v>89.516220238095244</v>
      </c>
      <c r="K11" s="19">
        <v>89.516220238095244</v>
      </c>
      <c r="L11" s="19">
        <v>89.516220238095244</v>
      </c>
      <c r="M11" s="19">
        <v>89.516220238095244</v>
      </c>
      <c r="N11" s="53">
        <v>89.516220238095244</v>
      </c>
      <c r="O11" s="19">
        <v>89.309672619047632</v>
      </c>
      <c r="P11" s="19">
        <v>89.297767857142858</v>
      </c>
      <c r="Q11" s="19">
        <v>87.91</v>
      </c>
      <c r="R11" s="53">
        <v>86.85</v>
      </c>
      <c r="S11" s="53">
        <v>86.695932539682531</v>
      </c>
      <c r="T11" s="53">
        <v>86.683333333333323</v>
      </c>
      <c r="U11" s="53">
        <v>85.625274725274721</v>
      </c>
      <c r="V11" s="53">
        <v>85.297069597069594</v>
      </c>
      <c r="W11" s="53">
        <v>85.371428571428581</v>
      </c>
      <c r="X11" s="53">
        <v>85.421978021978035</v>
      </c>
      <c r="Y11" s="53">
        <v>84.103296703296692</v>
      </c>
      <c r="Z11" s="53">
        <v>84.162271062271046</v>
      </c>
      <c r="AA11" s="53">
        <v>84.280219780219767</v>
      </c>
      <c r="AB11" s="53">
        <v>84.280219780219767</v>
      </c>
      <c r="AC11" s="53">
        <v>85.399999999999991</v>
      </c>
      <c r="AD11" s="53">
        <v>86.487912087912093</v>
      </c>
      <c r="AE11" s="53">
        <v>86.487912087912093</v>
      </c>
      <c r="AF11" s="53">
        <v>86.487912087912093</v>
      </c>
      <c r="AG11" s="53">
        <v>85.441758241758251</v>
      </c>
      <c r="AH11" s="53">
        <v>85.163736263736254</v>
      </c>
      <c r="AI11" s="53">
        <v>85.141758241758239</v>
      </c>
      <c r="AJ11" s="53">
        <v>84.748351648351658</v>
      </c>
      <c r="AK11" s="53">
        <v>84.7043956043956</v>
      </c>
      <c r="AL11" s="53">
        <v>84.605494505494505</v>
      </c>
      <c r="AM11" s="53">
        <v>84.7043956043956</v>
      </c>
      <c r="AN11" s="53">
        <v>84.7043956043956</v>
      </c>
      <c r="AO11" s="53">
        <v>86.619780199999994</v>
      </c>
      <c r="AP11" s="53">
        <v>88.557142859999999</v>
      </c>
      <c r="AQ11" s="53">
        <v>89.386813200000006</v>
      </c>
      <c r="AR11" s="53">
        <v>90.585714300000006</v>
      </c>
      <c r="AS11" s="53">
        <v>93.73</v>
      </c>
      <c r="AT11" s="53">
        <v>99.03</v>
      </c>
      <c r="AU11" s="53">
        <v>97.93</v>
      </c>
      <c r="AV11" s="53">
        <v>97.93</v>
      </c>
      <c r="AW11" s="53">
        <v>96.09</v>
      </c>
      <c r="AX11" s="53">
        <v>93.31</v>
      </c>
      <c r="AY11" s="53">
        <v>93.39</v>
      </c>
      <c r="AZ11" s="53">
        <v>93.13</v>
      </c>
    </row>
    <row r="12" spans="1:52" ht="25.5" customHeight="1" x14ac:dyDescent="0.25">
      <c r="A12" s="36" t="str">
        <f>Codierung!I151</f>
        <v>Pouletmastfutter</v>
      </c>
      <c r="B12" s="109" t="str">
        <f>Codierung!I164</f>
        <v>Bruttopreise gesackt</v>
      </c>
      <c r="C12" s="37">
        <v>99.353124999999991</v>
      </c>
      <c r="D12" s="37">
        <v>101.93287671232878</v>
      </c>
      <c r="E12" s="37">
        <v>99.384931506849327</v>
      </c>
      <c r="F12" s="37">
        <v>101.93287671232878</v>
      </c>
      <c r="G12" s="37">
        <v>105.25890410958904</v>
      </c>
      <c r="H12" s="37">
        <v>105.9</v>
      </c>
      <c r="I12" s="37">
        <v>105.85753424657534</v>
      </c>
      <c r="J12" s="54">
        <v>105.85753424657534</v>
      </c>
      <c r="K12" s="37">
        <v>105.85753424657534</v>
      </c>
      <c r="L12" s="37">
        <v>105.85753424657534</v>
      </c>
      <c r="M12" s="37">
        <v>105.85753424657534</v>
      </c>
      <c r="N12" s="54">
        <v>105.85753424657534</v>
      </c>
      <c r="O12" s="37">
        <v>105.85753424657534</v>
      </c>
      <c r="P12" s="37">
        <v>105.85753424657534</v>
      </c>
      <c r="Q12" s="37">
        <v>104.52</v>
      </c>
      <c r="R12" s="54">
        <v>103.86</v>
      </c>
      <c r="S12" s="53">
        <v>103.68675799086758</v>
      </c>
      <c r="T12" s="53">
        <v>103.6958904109589</v>
      </c>
      <c r="U12" s="53">
        <v>103.95114155251143</v>
      </c>
      <c r="V12" s="53">
        <v>103.8041095890411</v>
      </c>
      <c r="W12" s="53">
        <v>103.90913242009132</v>
      </c>
      <c r="X12" s="53">
        <v>103.96164383561644</v>
      </c>
      <c r="Y12" s="53">
        <v>102.31780821917808</v>
      </c>
      <c r="Z12" s="53">
        <v>102.31780821917808</v>
      </c>
      <c r="AA12" s="53">
        <v>102.31780821917808</v>
      </c>
      <c r="AB12" s="53">
        <v>102.31780821917808</v>
      </c>
      <c r="AC12" s="53">
        <v>103.76438356164384</v>
      </c>
      <c r="AD12" s="53">
        <v>104.6849315068493</v>
      </c>
      <c r="AE12" s="53">
        <v>104.6849315068493</v>
      </c>
      <c r="AF12" s="53">
        <v>104.6849315068493</v>
      </c>
      <c r="AG12" s="53">
        <v>103.3041095890411</v>
      </c>
      <c r="AH12" s="53">
        <v>102.95753424657534</v>
      </c>
      <c r="AI12" s="53">
        <v>102.93013698630136</v>
      </c>
      <c r="AJ12" s="53">
        <v>102.93013698630136</v>
      </c>
      <c r="AK12" s="53">
        <v>102.93013698630136</v>
      </c>
      <c r="AL12" s="53">
        <v>102.93013698630136</v>
      </c>
      <c r="AM12" s="53">
        <v>102.93013698630136</v>
      </c>
      <c r="AN12" s="53">
        <v>102.93013698630136</v>
      </c>
      <c r="AO12" s="53">
        <v>104.893151</v>
      </c>
      <c r="AP12" s="53">
        <v>106.7863014</v>
      </c>
      <c r="AQ12" s="53">
        <v>108.62602699999999</v>
      </c>
      <c r="AR12" s="53">
        <v>108.815068</v>
      </c>
      <c r="AS12" s="53">
        <v>111.49</v>
      </c>
      <c r="AT12" s="53">
        <v>117.12</v>
      </c>
      <c r="AU12" s="53">
        <v>118.36</v>
      </c>
      <c r="AV12" s="53">
        <v>116.76</v>
      </c>
      <c r="AW12" s="53">
        <v>114.58</v>
      </c>
      <c r="AX12" s="53">
        <v>111.86</v>
      </c>
      <c r="AY12" s="53">
        <v>110.61</v>
      </c>
      <c r="AZ12" s="53">
        <v>110.61</v>
      </c>
    </row>
    <row r="13" spans="1:52" ht="25.5" customHeight="1" x14ac:dyDescent="0.25">
      <c r="A13" s="36" t="str">
        <f>Codierung!I152</f>
        <v>Muttersauen Alleinfutter</v>
      </c>
      <c r="B13" s="109" t="str">
        <f>Codierung!I164</f>
        <v>Bruttopreise gesackt</v>
      </c>
      <c r="C13" s="37">
        <v>75.436813186813197</v>
      </c>
      <c r="D13" s="37">
        <v>76.016666666666666</v>
      </c>
      <c r="E13" s="37">
        <v>74.159523809523805</v>
      </c>
      <c r="F13" s="37">
        <v>76.064285714285717</v>
      </c>
      <c r="G13" s="37">
        <v>78.284077380952382</v>
      </c>
      <c r="H13" s="37">
        <v>78.7</v>
      </c>
      <c r="I13" s="37">
        <v>78.69479166666666</v>
      </c>
      <c r="J13" s="54">
        <v>78.551934523809535</v>
      </c>
      <c r="K13" s="37">
        <v>78.551934523809535</v>
      </c>
      <c r="L13" s="37">
        <v>78.551934523809535</v>
      </c>
      <c r="M13" s="37">
        <v>78.551934523809535</v>
      </c>
      <c r="N13" s="54">
        <v>77.980505952380952</v>
      </c>
      <c r="O13" s="37">
        <v>77.910863095238099</v>
      </c>
      <c r="P13" s="37">
        <v>77.910863095238099</v>
      </c>
      <c r="Q13" s="37">
        <v>76.53</v>
      </c>
      <c r="R13" s="54">
        <v>75.290000000000006</v>
      </c>
      <c r="S13" s="53">
        <v>75.280357142857156</v>
      </c>
      <c r="T13" s="53">
        <v>75.314285714285731</v>
      </c>
      <c r="U13" s="53">
        <v>75.163736263736268</v>
      </c>
      <c r="V13" s="53">
        <v>74.784981684981688</v>
      </c>
      <c r="W13" s="53">
        <v>74.768131868131874</v>
      </c>
      <c r="X13" s="53">
        <v>74.818681318681328</v>
      </c>
      <c r="Y13" s="53">
        <v>73.499999999999986</v>
      </c>
      <c r="Z13" s="53">
        <v>73.558974358974339</v>
      </c>
      <c r="AA13" s="53">
        <v>73.67692307692306</v>
      </c>
      <c r="AB13" s="53">
        <v>70.547058823529426</v>
      </c>
      <c r="AC13" s="53">
        <v>72.111764705882365</v>
      </c>
      <c r="AD13" s="53">
        <v>72.876470588235293</v>
      </c>
      <c r="AE13" s="53">
        <v>72.876470588235293</v>
      </c>
      <c r="AF13" s="53">
        <v>72.876470588235293</v>
      </c>
      <c r="AG13" s="53">
        <v>71.747058823529414</v>
      </c>
      <c r="AH13" s="53">
        <v>71.747058823529414</v>
      </c>
      <c r="AI13" s="53">
        <v>71.798529411764704</v>
      </c>
      <c r="AJ13" s="53">
        <v>71.29117647058824</v>
      </c>
      <c r="AK13" s="53">
        <v>71.232352941176487</v>
      </c>
      <c r="AL13" s="53">
        <v>71.100000000000009</v>
      </c>
      <c r="AM13" s="53">
        <v>71.097058823529423</v>
      </c>
      <c r="AN13" s="53">
        <v>71.091176470588238</v>
      </c>
      <c r="AO13" s="53">
        <v>72.944117599999998</v>
      </c>
      <c r="AP13" s="53">
        <v>74.723529409999998</v>
      </c>
      <c r="AQ13" s="53">
        <v>74.848529400000004</v>
      </c>
      <c r="AR13" s="53">
        <v>76.558823500000003</v>
      </c>
      <c r="AS13" s="53">
        <v>78.650000000000006</v>
      </c>
      <c r="AT13" s="53">
        <v>85.95</v>
      </c>
      <c r="AU13" s="53">
        <v>85.95</v>
      </c>
      <c r="AV13" s="53">
        <v>80.78</v>
      </c>
      <c r="AW13" s="53">
        <v>79.94</v>
      </c>
      <c r="AX13" s="53">
        <v>78.680000000000007</v>
      </c>
      <c r="AY13" s="53">
        <v>79.010000000000005</v>
      </c>
      <c r="AZ13" s="53">
        <v>78.69</v>
      </c>
    </row>
    <row r="14" spans="1:52" ht="25.5" customHeight="1" x14ac:dyDescent="0.25">
      <c r="A14" s="36" t="str">
        <f>Codierung!I153</f>
        <v>Jagermast Alleinfutter</v>
      </c>
      <c r="B14" s="109" t="str">
        <f>Codierung!I164</f>
        <v>Bruttopreise gesackt</v>
      </c>
      <c r="C14" s="37">
        <v>75.150412087912088</v>
      </c>
      <c r="D14" s="37">
        <v>73.794345238095246</v>
      </c>
      <c r="E14" s="37">
        <v>71.913392857142867</v>
      </c>
      <c r="F14" s="37">
        <v>73.841964285714297</v>
      </c>
      <c r="G14" s="37">
        <v>76.690624999999997</v>
      </c>
      <c r="H14" s="37">
        <v>77.099999999999994</v>
      </c>
      <c r="I14" s="37">
        <v>77.073958333333337</v>
      </c>
      <c r="J14" s="54">
        <v>76.883482142857133</v>
      </c>
      <c r="K14" s="37">
        <v>76.883482142857133</v>
      </c>
      <c r="L14" s="37">
        <v>76.883482142857133</v>
      </c>
      <c r="M14" s="37">
        <v>76.883482142857133</v>
      </c>
      <c r="N14" s="54">
        <v>75.912053571428572</v>
      </c>
      <c r="O14" s="37">
        <v>75.668154761904773</v>
      </c>
      <c r="P14" s="37">
        <v>75.644345238095241</v>
      </c>
      <c r="Q14" s="37">
        <v>74.36</v>
      </c>
      <c r="R14" s="54">
        <v>73.23</v>
      </c>
      <c r="S14" s="53">
        <v>73.154761904761912</v>
      </c>
      <c r="T14" s="53">
        <v>73.165476190476184</v>
      </c>
      <c r="U14" s="53">
        <v>73.127106227106239</v>
      </c>
      <c r="V14" s="53">
        <v>72.964468864468856</v>
      </c>
      <c r="W14" s="53">
        <v>73.031868131868123</v>
      </c>
      <c r="X14" s="53">
        <v>73.082417582417577</v>
      </c>
      <c r="Y14" s="53">
        <v>71.763736263736263</v>
      </c>
      <c r="Z14" s="53">
        <v>71.82271062271063</v>
      </c>
      <c r="AA14" s="53">
        <v>71.940659340659337</v>
      </c>
      <c r="AB14" s="53">
        <v>71.874725274725265</v>
      </c>
      <c r="AC14" s="53">
        <v>72.707692307692312</v>
      </c>
      <c r="AD14" s="53">
        <v>73.483516483516482</v>
      </c>
      <c r="AE14" s="53">
        <v>73.483516483516482</v>
      </c>
      <c r="AF14" s="53">
        <v>73.483516483516482</v>
      </c>
      <c r="AG14" s="53">
        <v>72.586813186813188</v>
      </c>
      <c r="AH14" s="53">
        <v>72.35164835164835</v>
      </c>
      <c r="AI14" s="53">
        <v>72.339560439560444</v>
      </c>
      <c r="AJ14" s="53">
        <v>71.980586080586079</v>
      </c>
      <c r="AK14" s="53">
        <v>71.585714285714289</v>
      </c>
      <c r="AL14" s="53">
        <v>71.48681318681318</v>
      </c>
      <c r="AM14" s="53">
        <v>71.431868131868114</v>
      </c>
      <c r="AN14" s="53">
        <v>71.321978021978012</v>
      </c>
      <c r="AO14" s="53">
        <v>72.452747299999999</v>
      </c>
      <c r="AP14" s="53">
        <v>73.551648349999994</v>
      </c>
      <c r="AQ14" s="53">
        <v>73.917582400000001</v>
      </c>
      <c r="AR14" s="53">
        <v>75.223443200000006</v>
      </c>
      <c r="AS14" s="53">
        <v>77.53</v>
      </c>
      <c r="AT14" s="53">
        <v>80.3</v>
      </c>
      <c r="AU14" s="53">
        <v>80.67</v>
      </c>
      <c r="AV14" s="53">
        <v>80.16</v>
      </c>
      <c r="AW14" s="53">
        <v>78.13</v>
      </c>
      <c r="AX14" s="53">
        <v>76.430000000000007</v>
      </c>
      <c r="AY14" s="53">
        <v>76.55</v>
      </c>
      <c r="AZ14" s="53">
        <v>76.66</v>
      </c>
    </row>
    <row r="15" spans="1:52" ht="25.5" customHeight="1" x14ac:dyDescent="0.25">
      <c r="A15" s="36" t="str">
        <f>Codierung!I154</f>
        <v>Getreidemischung Milchkühe</v>
      </c>
      <c r="B15" s="109" t="str">
        <f>Codierung!I164</f>
        <v>Bruttopreise gesackt</v>
      </c>
      <c r="C15" s="37">
        <v>65.741758241758248</v>
      </c>
      <c r="D15" s="37">
        <v>65.970238095238102</v>
      </c>
      <c r="E15" s="37">
        <v>66.96376190476191</v>
      </c>
      <c r="F15" s="37">
        <v>68.6542380952381</v>
      </c>
      <c r="G15" s="37">
        <v>69.737142857142857</v>
      </c>
      <c r="H15" s="37">
        <v>70.099999999999994</v>
      </c>
      <c r="I15" s="37">
        <v>70.065714285714293</v>
      </c>
      <c r="J15" s="54">
        <v>70.065714285714293</v>
      </c>
      <c r="K15" s="37">
        <v>70.065714285714293</v>
      </c>
      <c r="L15" s="37">
        <v>70.065714285714293</v>
      </c>
      <c r="M15" s="37">
        <v>70.065714285714293</v>
      </c>
      <c r="N15" s="54">
        <v>69.494285714285724</v>
      </c>
      <c r="O15" s="37">
        <v>69.442000000000007</v>
      </c>
      <c r="P15" s="37">
        <v>69.442000000000007</v>
      </c>
      <c r="Q15" s="37">
        <v>69.17</v>
      </c>
      <c r="R15" s="54">
        <v>68.66</v>
      </c>
      <c r="S15" s="53">
        <v>68.593650793650795</v>
      </c>
      <c r="T15" s="53">
        <v>68.630952380952394</v>
      </c>
      <c r="U15" s="53">
        <v>69.357142857142847</v>
      </c>
      <c r="V15" s="53">
        <v>69.335164835164832</v>
      </c>
      <c r="W15" s="53">
        <v>69.402564102564085</v>
      </c>
      <c r="X15" s="53">
        <v>69.436263736263726</v>
      </c>
      <c r="Y15" s="53">
        <v>68.117582417582412</v>
      </c>
      <c r="Z15" s="53">
        <v>68.117582417582412</v>
      </c>
      <c r="AA15" s="53">
        <v>68.117582417582412</v>
      </c>
      <c r="AB15" s="53">
        <v>68.117582417582412</v>
      </c>
      <c r="AC15" s="53">
        <v>68.814285714285717</v>
      </c>
      <c r="AD15" s="53">
        <v>67.601470588235301</v>
      </c>
      <c r="AE15" s="53">
        <v>67.601470588235301</v>
      </c>
      <c r="AF15" s="53">
        <v>67.601470588235301</v>
      </c>
      <c r="AG15" s="53">
        <v>67.601470588235301</v>
      </c>
      <c r="AH15" s="53">
        <v>67.601470588235301</v>
      </c>
      <c r="AI15" s="53">
        <v>67.645588235294113</v>
      </c>
      <c r="AJ15" s="53">
        <v>67.645588235294113</v>
      </c>
      <c r="AK15" s="53">
        <v>67.645588235294113</v>
      </c>
      <c r="AL15" s="53">
        <v>67.601470588235301</v>
      </c>
      <c r="AM15" s="53">
        <v>67.498529411764707</v>
      </c>
      <c r="AN15" s="53">
        <v>67.292647058823533</v>
      </c>
      <c r="AO15" s="53">
        <v>68.213235299999994</v>
      </c>
      <c r="AP15" s="53">
        <v>68.79852941</v>
      </c>
      <c r="AQ15" s="53">
        <v>68.710294099999999</v>
      </c>
      <c r="AR15" s="53">
        <v>69.530882399999996</v>
      </c>
      <c r="AS15" s="53">
        <v>70.790000000000006</v>
      </c>
      <c r="AT15" s="53">
        <v>72.86</v>
      </c>
      <c r="AU15" s="53">
        <v>74.099999999999994</v>
      </c>
      <c r="AV15" s="53">
        <v>73.38</v>
      </c>
      <c r="AW15" s="53">
        <v>72.959999999999994</v>
      </c>
      <c r="AX15" s="53">
        <v>72.7</v>
      </c>
      <c r="AY15" s="53">
        <v>73.59</v>
      </c>
      <c r="AZ15" s="53">
        <v>73.48</v>
      </c>
    </row>
    <row r="16" spans="1:52" ht="25.5" customHeight="1" x14ac:dyDescent="0.25">
      <c r="A16" s="36" t="str">
        <f>Codierung!I155</f>
        <v>Munimastfutter</v>
      </c>
      <c r="B16" s="109" t="str">
        <f>Codierung!I164</f>
        <v>Bruttopreise gesackt</v>
      </c>
      <c r="C16" s="37">
        <v>82.237499999999997</v>
      </c>
      <c r="D16" s="37">
        <v>82.764197530864195</v>
      </c>
      <c r="E16" s="37">
        <v>80.739506172839498</v>
      </c>
      <c r="F16" s="37">
        <v>82.862962962962953</v>
      </c>
      <c r="G16" s="37">
        <v>85.282716049382714</v>
      </c>
      <c r="H16" s="37">
        <v>85.9</v>
      </c>
      <c r="I16" s="37">
        <v>85.935802469135808</v>
      </c>
      <c r="J16" s="54">
        <v>85.787654320987642</v>
      </c>
      <c r="K16" s="37">
        <v>85.812345679012338</v>
      </c>
      <c r="L16" s="37">
        <v>85.812345679012338</v>
      </c>
      <c r="M16" s="37">
        <v>85.812345679012338</v>
      </c>
      <c r="N16" s="54">
        <v>85.516049382716048</v>
      </c>
      <c r="O16" s="37">
        <v>85.491358024691337</v>
      </c>
      <c r="P16" s="37">
        <v>85.491358024691337</v>
      </c>
      <c r="Q16" s="37">
        <v>84</v>
      </c>
      <c r="R16" s="54">
        <v>82.12</v>
      </c>
      <c r="S16" s="53">
        <v>81.85720164609053</v>
      </c>
      <c r="T16" s="53">
        <v>81.865432098765424</v>
      </c>
      <c r="U16" s="53">
        <v>81.143560606060589</v>
      </c>
      <c r="V16" s="53">
        <v>80.726136363636343</v>
      </c>
      <c r="W16" s="53">
        <v>80.787121212121221</v>
      </c>
      <c r="X16" s="53">
        <v>80.856818181818184</v>
      </c>
      <c r="Y16" s="53">
        <v>79.49318181818181</v>
      </c>
      <c r="Z16" s="53">
        <v>79.55416666666666</v>
      </c>
      <c r="AA16" s="53">
        <v>79.67613636363636</v>
      </c>
      <c r="AB16" s="53">
        <v>79.67613636363636</v>
      </c>
      <c r="AC16" s="53">
        <v>82.67613636363636</v>
      </c>
      <c r="AD16" s="53">
        <v>84.117045454545448</v>
      </c>
      <c r="AE16" s="53">
        <v>84.639772727272714</v>
      </c>
      <c r="AF16" s="53">
        <v>84.171590909090909</v>
      </c>
      <c r="AG16" s="53">
        <v>82.807954545454535</v>
      </c>
      <c r="AH16" s="53">
        <v>82.651136363636368</v>
      </c>
      <c r="AI16" s="53">
        <v>82.639772727272728</v>
      </c>
      <c r="AJ16" s="53">
        <v>82.163636363636371</v>
      </c>
      <c r="AK16" s="53">
        <v>82.163636363636371</v>
      </c>
      <c r="AL16" s="53">
        <v>82.163636363636371</v>
      </c>
      <c r="AM16" s="53">
        <v>81.981818181818184</v>
      </c>
      <c r="AN16" s="53">
        <v>81.61818181818181</v>
      </c>
      <c r="AO16" s="53">
        <v>83.679166699999996</v>
      </c>
      <c r="AP16" s="53">
        <v>85.498863639999996</v>
      </c>
      <c r="AQ16" s="53">
        <v>86.126136399999993</v>
      </c>
      <c r="AR16" s="53">
        <v>87.432954499999994</v>
      </c>
      <c r="AS16" s="53">
        <v>90.26</v>
      </c>
      <c r="AT16" s="53">
        <v>94.8</v>
      </c>
      <c r="AU16" s="37">
        <v>95.67</v>
      </c>
      <c r="AV16" s="37">
        <v>94.44</v>
      </c>
      <c r="AW16" s="53">
        <v>93.47</v>
      </c>
      <c r="AX16" s="53">
        <v>90.38</v>
      </c>
      <c r="AY16" s="53">
        <v>90.26</v>
      </c>
      <c r="AZ16" s="53">
        <v>91.26</v>
      </c>
    </row>
    <row r="17" spans="1:52" ht="27.75" customHeight="1" x14ac:dyDescent="0.25">
      <c r="A17" s="40" t="str">
        <f>Codierung!I156</f>
        <v>Legehennenfutter, Vertragsproduktion (1)</v>
      </c>
      <c r="B17" s="109" t="str">
        <f>Codierung!I165</f>
        <v>lose, bis 22 t pro Lieferung</v>
      </c>
      <c r="C17" s="37">
        <v>56</v>
      </c>
      <c r="D17" s="37">
        <v>56</v>
      </c>
      <c r="E17" s="37">
        <v>56</v>
      </c>
      <c r="F17" s="37">
        <v>56</v>
      </c>
      <c r="G17" s="37">
        <v>59.1</v>
      </c>
      <c r="H17" s="37">
        <v>59.1</v>
      </c>
      <c r="I17" s="37">
        <v>59.1</v>
      </c>
      <c r="J17" s="54">
        <v>59.1</v>
      </c>
      <c r="K17" s="37">
        <v>59.1</v>
      </c>
      <c r="L17" s="37">
        <v>59.1</v>
      </c>
      <c r="M17" s="37">
        <v>59.1</v>
      </c>
      <c r="N17" s="54">
        <v>58.6</v>
      </c>
      <c r="O17" s="37">
        <v>58.6</v>
      </c>
      <c r="P17" s="37">
        <v>58.6</v>
      </c>
      <c r="Q17" s="37">
        <v>58.1</v>
      </c>
      <c r="R17" s="54">
        <v>58.1</v>
      </c>
      <c r="S17" s="53">
        <v>58.1</v>
      </c>
      <c r="T17" s="53">
        <v>58.1</v>
      </c>
      <c r="U17" s="53">
        <v>56.85</v>
      </c>
      <c r="V17" s="53">
        <v>56.85</v>
      </c>
      <c r="W17" s="53">
        <v>56.85</v>
      </c>
      <c r="X17" s="53">
        <v>56.85</v>
      </c>
      <c r="Y17" s="53">
        <v>56.85</v>
      </c>
      <c r="Z17" s="53">
        <v>56.85</v>
      </c>
      <c r="AA17" s="53">
        <v>55.20000000000001</v>
      </c>
      <c r="AB17" s="53">
        <v>55.20000000000001</v>
      </c>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row>
    <row r="18" spans="1:52" ht="27.75" customHeight="1" x14ac:dyDescent="0.25">
      <c r="A18" s="40" t="str">
        <f>Codierung!I157</f>
        <v>Pouletmastfutter, Vertragsproduktion (1)</v>
      </c>
      <c r="B18" s="109" t="str">
        <f>Codierung!I165</f>
        <v>lose, bis 22 t pro Lieferung</v>
      </c>
      <c r="C18" s="37">
        <v>59.674999999999997</v>
      </c>
      <c r="D18" s="37">
        <v>59.55</v>
      </c>
      <c r="E18" s="37">
        <v>59.375</v>
      </c>
      <c r="F18" s="37">
        <v>59.674999999999997</v>
      </c>
      <c r="G18" s="37">
        <v>61.85</v>
      </c>
      <c r="H18" s="37">
        <v>63.4</v>
      </c>
      <c r="I18" s="37">
        <v>63.625</v>
      </c>
      <c r="J18" s="54">
        <v>62.575000000000003</v>
      </c>
      <c r="K18" s="37">
        <v>63</v>
      </c>
      <c r="L18" s="37">
        <v>62.85</v>
      </c>
      <c r="M18" s="37">
        <v>63.300000000000004</v>
      </c>
      <c r="N18" s="54">
        <v>63.300000000000004</v>
      </c>
      <c r="O18" s="37">
        <v>63</v>
      </c>
      <c r="P18" s="37">
        <v>63</v>
      </c>
      <c r="Q18" s="37">
        <v>62.7</v>
      </c>
      <c r="R18" s="54">
        <v>62.7</v>
      </c>
      <c r="S18" s="53">
        <v>62.70000000000001</v>
      </c>
      <c r="T18" s="53">
        <v>62.70000000000001</v>
      </c>
      <c r="U18" s="53">
        <v>61.175000000000004</v>
      </c>
      <c r="V18" s="53">
        <v>61.85</v>
      </c>
      <c r="W18" s="53">
        <v>61.85</v>
      </c>
      <c r="X18" s="53">
        <v>61.300000000000004</v>
      </c>
      <c r="Y18" s="53">
        <v>61.45000000000001</v>
      </c>
      <c r="Z18" s="53">
        <v>62.050000000000004</v>
      </c>
      <c r="AA18" s="53">
        <v>58.54999999999999</v>
      </c>
      <c r="AB18" s="53">
        <v>60.9</v>
      </c>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row>
    <row r="19" spans="1:52" ht="12.75" customHeight="1" x14ac:dyDescent="0.25">
      <c r="A19" s="41" t="str">
        <f>Codierung!I158</f>
        <v>Anzahl Mischfutterhersteller: 5</v>
      </c>
      <c r="AT19" s="135"/>
      <c r="AX19" s="135"/>
      <c r="AY19" s="135"/>
    </row>
    <row r="20" spans="1:52" ht="12.75" customHeight="1" x14ac:dyDescent="0.25">
      <c r="A20" s="41" t="str">
        <f>Codierung!I159</f>
        <v>Quelle: Fachbereich Marktanalysen, BLW (Umfrage bei Mischfutterherstellern)</v>
      </c>
      <c r="AT20" s="135"/>
      <c r="AX20" s="135"/>
      <c r="AY20" s="135"/>
    </row>
    <row r="21" spans="1:52" ht="12.75" customHeight="1" x14ac:dyDescent="0.25">
      <c r="A21" s="59" t="str">
        <f>Codierung!I160</f>
        <v xml:space="preserve">(1) Die Geflügelhalter produzieren zu vertraglich festgelegten Bedingungen mit einer Abnehmerorganisation. Die Verträge umfassen in der Regel die ganze Produktionslinie vom </v>
      </c>
      <c r="AY21" s="135"/>
    </row>
    <row r="22" spans="1:52" ht="12.75" customHeight="1" x14ac:dyDescent="0.25">
      <c r="A22" s="59" t="str">
        <f>Codierung!I161</f>
        <v>Bezug der Bruteier und Küken sowie des Futters bis hin zum Endprodukt Ei oder Poulet (vertikale Integration, netto Preise).</v>
      </c>
    </row>
    <row r="23" spans="1:52" ht="12.75" customHeight="1" x14ac:dyDescent="0.25">
      <c r="A23" s="59" t="str">
        <f>Codierung!I162</f>
        <v xml:space="preserve">Bemerkung: Die Mischfutterhersteller liefern in jedem Quartal ihre aktuellen Preislisten. Die Preise enthalten keine Mehrwertsteuer und sind nach Lieferant gewichtet. Als Erntejahr </v>
      </c>
      <c r="B23" s="11"/>
    </row>
    <row r="24" spans="1:52" ht="12.75" customHeight="1" x14ac:dyDescent="0.25">
      <c r="A24" s="59" t="str">
        <f>Codierung!I163</f>
        <v>gilt der Zeitraum vom Juli bis Juni des Folgejahres.</v>
      </c>
      <c r="B24" s="11"/>
    </row>
    <row r="25" spans="1:52" ht="12.75" customHeight="1" x14ac:dyDescent="0.25">
      <c r="A25" s="11"/>
      <c r="B25" s="11"/>
    </row>
    <row r="26" spans="1:52" ht="12.75" customHeight="1" x14ac:dyDescent="0.25">
      <c r="A26" s="11"/>
      <c r="U26" s="135"/>
      <c r="AB26"/>
      <c r="AC26" s="135"/>
      <c r="AH26"/>
    </row>
    <row r="27" spans="1:52" ht="12.75" customHeight="1" x14ac:dyDescent="0.25">
      <c r="A27" s="11"/>
      <c r="U27" s="135"/>
      <c r="AB27"/>
      <c r="AC27" s="135"/>
      <c r="AH27"/>
    </row>
    <row r="28" spans="1:52" ht="12.75" customHeight="1" x14ac:dyDescent="0.25">
      <c r="A28" s="11"/>
      <c r="R28" s="135"/>
      <c r="S28" s="135"/>
      <c r="T28" s="135"/>
      <c r="U28" s="135"/>
      <c r="Y28"/>
      <c r="AC28" s="135"/>
      <c r="AE28"/>
      <c r="AF28"/>
      <c r="AG28"/>
      <c r="AH28"/>
    </row>
    <row r="29" spans="1:52" ht="36.75" customHeight="1" x14ac:dyDescent="0.25">
      <c r="A29" s="240"/>
      <c r="N29" s="135"/>
      <c r="O29" s="135"/>
      <c r="P29" s="135"/>
      <c r="Q29" s="135"/>
      <c r="R29" s="135"/>
      <c r="S29" s="135"/>
      <c r="T29" s="135"/>
      <c r="AA29"/>
      <c r="AB29"/>
      <c r="AD29"/>
      <c r="AE29"/>
      <c r="AF29"/>
      <c r="AG29"/>
      <c r="AH29"/>
    </row>
    <row r="30" spans="1:52" ht="3" customHeight="1" x14ac:dyDescent="0.25">
      <c r="A30" s="241"/>
      <c r="N30" s="135"/>
      <c r="O30" s="135"/>
      <c r="P30" s="135"/>
      <c r="Q30" s="135"/>
      <c r="R30" s="135"/>
      <c r="S30" s="135"/>
      <c r="T30" s="135"/>
      <c r="AA30"/>
      <c r="AB30"/>
      <c r="AD30"/>
      <c r="AE30"/>
      <c r="AF30"/>
      <c r="AG30"/>
      <c r="AH30"/>
    </row>
    <row r="31" spans="1:52" ht="18.75" customHeight="1" x14ac:dyDescent="0.25">
      <c r="A31" s="240"/>
      <c r="N31" s="135"/>
      <c r="O31" s="135"/>
      <c r="P31" s="135"/>
      <c r="Q31" s="135"/>
      <c r="R31" s="135"/>
      <c r="S31" s="135"/>
      <c r="T31" s="135"/>
      <c r="AA31"/>
      <c r="AB31"/>
      <c r="AD31"/>
      <c r="AE31"/>
      <c r="AF31"/>
      <c r="AG31"/>
      <c r="AH31"/>
    </row>
    <row r="32" spans="1:52" ht="31.5" customHeight="1" x14ac:dyDescent="0.25">
      <c r="A32" s="240"/>
      <c r="N32" s="135"/>
      <c r="O32" s="135"/>
      <c r="P32" s="135"/>
      <c r="Q32" s="135"/>
      <c r="R32" s="135"/>
      <c r="S32" s="135"/>
      <c r="T32" s="135"/>
      <c r="AA32"/>
      <c r="AB32"/>
      <c r="AD32"/>
      <c r="AE32"/>
      <c r="AF32"/>
      <c r="AG32"/>
      <c r="AH32"/>
    </row>
    <row r="33" spans="1:34" s="135" customFormat="1" ht="59.25" customHeight="1" x14ac:dyDescent="0.25">
      <c r="A33" s="240"/>
    </row>
    <row r="34" spans="1:34" ht="53.25" customHeight="1" x14ac:dyDescent="0.25">
      <c r="A34" s="240"/>
      <c r="N34" s="135"/>
      <c r="O34" s="135"/>
      <c r="P34" s="135"/>
      <c r="Q34" s="135"/>
      <c r="R34" s="135"/>
      <c r="S34" s="135"/>
      <c r="T34" s="135"/>
      <c r="AA34"/>
      <c r="AB34"/>
      <c r="AD34"/>
      <c r="AE34"/>
      <c r="AF34"/>
      <c r="AG34"/>
      <c r="AH34"/>
    </row>
    <row r="35" spans="1:34" ht="18.75" customHeight="1" x14ac:dyDescent="0.25">
      <c r="A35" s="240"/>
      <c r="N35" s="135"/>
      <c r="O35" s="135"/>
      <c r="P35" s="135"/>
      <c r="Q35" s="135"/>
      <c r="R35" s="135"/>
      <c r="S35" s="135"/>
      <c r="T35" s="135"/>
      <c r="AA35"/>
      <c r="AB35"/>
      <c r="AD35"/>
      <c r="AE35"/>
      <c r="AF35"/>
      <c r="AG35"/>
      <c r="AH35"/>
    </row>
    <row r="36" spans="1:34" ht="40.5" customHeight="1" x14ac:dyDescent="0.25">
      <c r="A36" s="240"/>
      <c r="N36" s="135"/>
      <c r="O36" s="135"/>
      <c r="P36" s="135"/>
      <c r="Q36" s="135"/>
      <c r="R36" s="135"/>
      <c r="S36" s="135"/>
      <c r="T36" s="135"/>
      <c r="AA36"/>
      <c r="AB36"/>
      <c r="AD36"/>
      <c r="AE36"/>
      <c r="AF36"/>
      <c r="AG36"/>
      <c r="AH36"/>
    </row>
    <row r="37" spans="1:34" ht="12.75" customHeight="1" x14ac:dyDescent="0.25">
      <c r="A37" s="59"/>
      <c r="N37" s="135"/>
      <c r="O37" s="135"/>
      <c r="P37" s="135"/>
      <c r="Q37" s="135"/>
      <c r="R37" s="135"/>
      <c r="S37" s="135"/>
      <c r="T37" s="135"/>
      <c r="AA37"/>
      <c r="AB37"/>
      <c r="AD37"/>
      <c r="AE37"/>
      <c r="AF37"/>
      <c r="AG37"/>
      <c r="AH37"/>
    </row>
    <row r="38" spans="1:34" ht="12.75" customHeight="1" x14ac:dyDescent="0.25">
      <c r="N38" s="135"/>
      <c r="O38" s="135"/>
      <c r="P38" s="135"/>
      <c r="Q38" s="135"/>
      <c r="R38" s="135"/>
      <c r="S38" s="135"/>
      <c r="T38" s="135"/>
      <c r="AA38"/>
      <c r="AB38"/>
      <c r="AD38"/>
      <c r="AE38"/>
      <c r="AF38"/>
      <c r="AG38"/>
      <c r="AH38"/>
    </row>
    <row r="39" spans="1:34" ht="12.75" customHeight="1" x14ac:dyDescent="0.25">
      <c r="N39" s="135"/>
      <c r="O39" s="135"/>
      <c r="P39" s="135"/>
      <c r="Q39" s="135"/>
      <c r="R39" s="135"/>
      <c r="S39" s="135"/>
      <c r="T39" s="135"/>
      <c r="AA39"/>
      <c r="AB39"/>
      <c r="AD39"/>
      <c r="AE39"/>
      <c r="AF39"/>
      <c r="AG39"/>
      <c r="AH39"/>
    </row>
    <row r="40" spans="1:34" ht="19.5" customHeight="1" x14ac:dyDescent="0.25">
      <c r="A40" s="341"/>
      <c r="L40" s="135"/>
      <c r="M40" s="135"/>
      <c r="N40" s="135"/>
      <c r="O40" s="135"/>
      <c r="P40" s="135"/>
      <c r="Q40" s="135"/>
      <c r="R40" s="135"/>
      <c r="T40" s="135"/>
      <c r="U40" s="135"/>
      <c r="Y40"/>
      <c r="Z40"/>
      <c r="AA40"/>
      <c r="AB40"/>
      <c r="AD40"/>
      <c r="AE40"/>
      <c r="AF40"/>
      <c r="AG40"/>
      <c r="AH40"/>
    </row>
    <row r="41" spans="1:34" ht="19.5" customHeight="1" x14ac:dyDescent="0.25">
      <c r="A41" s="341"/>
      <c r="L41" s="135"/>
      <c r="M41" s="135"/>
      <c r="N41" s="135"/>
      <c r="O41" s="135"/>
      <c r="P41" s="135"/>
      <c r="Q41" s="135"/>
      <c r="R41" s="135"/>
      <c r="T41" s="135"/>
      <c r="U41" s="135"/>
      <c r="Y41"/>
      <c r="Z41"/>
      <c r="AA41"/>
      <c r="AB41"/>
      <c r="AD41"/>
      <c r="AE41"/>
      <c r="AF41"/>
      <c r="AG41"/>
      <c r="AH41"/>
    </row>
    <row r="42" spans="1:34" ht="19.5" customHeight="1" x14ac:dyDescent="0.25">
      <c r="A42" s="341"/>
      <c r="L42" s="135"/>
      <c r="M42" s="135"/>
      <c r="N42" s="135"/>
      <c r="O42" s="135"/>
      <c r="P42" s="135"/>
      <c r="Q42" s="135"/>
      <c r="R42" s="135"/>
      <c r="T42" s="135"/>
      <c r="U42" s="135"/>
      <c r="Y42"/>
      <c r="Z42"/>
      <c r="AA42"/>
      <c r="AB42"/>
      <c r="AD42"/>
      <c r="AE42"/>
      <c r="AF42"/>
      <c r="AG42"/>
      <c r="AH42"/>
    </row>
    <row r="43" spans="1:34" ht="19.5" customHeight="1" x14ac:dyDescent="0.25">
      <c r="A43" s="341"/>
      <c r="M43" s="135"/>
      <c r="N43" s="135"/>
      <c r="O43" s="135"/>
      <c r="P43" s="135"/>
      <c r="Q43" s="135"/>
      <c r="R43" s="135"/>
      <c r="S43" s="135"/>
      <c r="U43" s="135"/>
      <c r="Z43"/>
      <c r="AA43"/>
      <c r="AB43"/>
      <c r="AD43"/>
      <c r="AE43"/>
      <c r="AF43"/>
      <c r="AG43"/>
      <c r="AH43"/>
    </row>
    <row r="44" spans="1:34" ht="19.5" customHeight="1" x14ac:dyDescent="0.25">
      <c r="A44" s="341"/>
      <c r="M44" s="135"/>
      <c r="N44" s="135"/>
      <c r="O44" s="135"/>
      <c r="P44" s="135"/>
      <c r="Q44" s="135"/>
      <c r="R44" s="135"/>
      <c r="S44" s="135"/>
      <c r="U44" s="135"/>
      <c r="Z44"/>
      <c r="AA44"/>
      <c r="AB44"/>
      <c r="AD44"/>
      <c r="AE44"/>
      <c r="AF44"/>
      <c r="AG44"/>
      <c r="AH44"/>
    </row>
    <row r="45" spans="1:34" ht="19.5" customHeight="1" x14ac:dyDescent="0.25">
      <c r="T45" s="135"/>
      <c r="U45" s="135"/>
      <c r="AA45"/>
      <c r="AC45" s="135"/>
      <c r="AG45"/>
      <c r="AH45"/>
    </row>
  </sheetData>
  <pageMargins left="0.7" right="0.7" top="0.78740157499999996" bottom="0.78740157499999996" header="0.3" footer="0.3"/>
  <pageSetup paperSize="9" scale="49" orientation="landscape" r:id="rId1"/>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from>
                    <xdr:col>0</xdr:col>
                    <xdr:colOff>9525</xdr:colOff>
                    <xdr:row>7</xdr:row>
                    <xdr:rowOff>142875</xdr:rowOff>
                  </from>
                  <to>
                    <xdr:col>0</xdr:col>
                    <xdr:colOff>1609725</xdr:colOff>
                    <xdr:row>10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78"/>
  <sheetViews>
    <sheetView showGridLines="0" topLeftCell="H1" workbookViewId="0">
      <pane ySplit="1" topLeftCell="A179" activePane="bottomLeft" state="frozen"/>
      <selection pane="bottomLeft" activeCell="I201" sqref="I201"/>
    </sheetView>
  </sheetViews>
  <sheetFormatPr baseColWidth="10" defaultColWidth="12" defaultRowHeight="12.75" x14ac:dyDescent="0.2"/>
  <cols>
    <col min="1" max="6" width="12" style="182"/>
    <col min="7" max="8" width="22.28515625" style="182" customWidth="1"/>
    <col min="9" max="9" width="66.7109375" style="229" customWidth="1"/>
    <col min="10" max="10" width="65.28515625" style="216" customWidth="1"/>
    <col min="11" max="11" width="57.85546875" style="216" customWidth="1"/>
    <col min="12" max="12" width="57.5703125" style="226" customWidth="1"/>
    <col min="13" max="16384" width="12" style="182"/>
  </cols>
  <sheetData>
    <row r="1" spans="1:12" ht="13.5" thickBot="1" x14ac:dyDescent="0.25">
      <c r="A1" s="358" t="s">
        <v>214</v>
      </c>
      <c r="B1" s="359"/>
      <c r="C1" s="174"/>
      <c r="D1" s="174"/>
      <c r="E1" s="175" t="s">
        <v>215</v>
      </c>
      <c r="F1" s="176"/>
      <c r="G1" s="177">
        <v>1</v>
      </c>
      <c r="H1" s="178"/>
      <c r="I1" s="179" t="str">
        <f>IF(G1=1,"d",IF(G1=2,"f","i"))</f>
        <v>d</v>
      </c>
      <c r="J1" s="180" t="s">
        <v>216</v>
      </c>
      <c r="K1" s="180" t="s">
        <v>217</v>
      </c>
      <c r="L1" s="181" t="s">
        <v>258</v>
      </c>
    </row>
    <row r="2" spans="1:12" ht="20.25" x14ac:dyDescent="0.3">
      <c r="A2" s="183"/>
      <c r="B2" s="184"/>
      <c r="C2" s="185"/>
      <c r="D2" s="185"/>
      <c r="E2" s="186" t="s">
        <v>218</v>
      </c>
      <c r="F2" s="187">
        <v>1</v>
      </c>
      <c r="G2" s="188" t="s">
        <v>219</v>
      </c>
      <c r="H2" s="182" t="s">
        <v>259</v>
      </c>
      <c r="I2" s="189" t="str">
        <f t="shared" ref="I2:I138" si="0">IF($I$1="d",J2,IF($I$1="f",K2,IF($I$1="i",L2)))</f>
        <v>Marktzahlen Futtermittel</v>
      </c>
      <c r="J2" s="243" t="s">
        <v>13</v>
      </c>
      <c r="K2" s="191" t="s">
        <v>272</v>
      </c>
      <c r="L2" s="12" t="s">
        <v>371</v>
      </c>
    </row>
    <row r="3" spans="1:12" ht="20.25" x14ac:dyDescent="0.3">
      <c r="A3" s="193"/>
      <c r="B3" s="193"/>
      <c r="E3" s="186" t="s">
        <v>220</v>
      </c>
      <c r="F3" s="187">
        <v>2</v>
      </c>
      <c r="G3" s="188" t="s">
        <v>221</v>
      </c>
      <c r="I3" s="189"/>
      <c r="J3" s="106"/>
      <c r="K3" s="191"/>
      <c r="L3" s="192"/>
    </row>
    <row r="4" spans="1:12" ht="21" thickBot="1" x14ac:dyDescent="0.35">
      <c r="A4" s="195"/>
      <c r="B4" s="196"/>
      <c r="E4" s="186" t="s">
        <v>222</v>
      </c>
      <c r="F4" s="197">
        <v>3</v>
      </c>
      <c r="G4" s="198" t="s">
        <v>223</v>
      </c>
      <c r="I4" s="189" t="str">
        <f t="shared" ref="I4" si="1">IF($I$1="d",J4,IF($I$1="f",K4,IF($I$1="i",L4)))</f>
        <v>0.1 Einleitung</v>
      </c>
      <c r="J4" s="106" t="s">
        <v>146</v>
      </c>
      <c r="K4" s="244" t="s">
        <v>273</v>
      </c>
      <c r="L4" s="4" t="s">
        <v>273</v>
      </c>
    </row>
    <row r="5" spans="1:12" ht="20.25" x14ac:dyDescent="0.3">
      <c r="A5" s="193"/>
      <c r="B5" s="193"/>
      <c r="C5" s="199">
        <v>2014</v>
      </c>
      <c r="D5" s="200">
        <v>2015</v>
      </c>
      <c r="E5" s="186" t="s">
        <v>224</v>
      </c>
      <c r="H5" s="194"/>
      <c r="I5" s="189" t="str">
        <f t="shared" si="0"/>
        <v>- Die Werte dieses Dokumentes können zu einem späteren Zeitpunkt ändern.</v>
      </c>
      <c r="J5" s="7" t="s">
        <v>14</v>
      </c>
      <c r="K5" s="7" t="s">
        <v>253</v>
      </c>
      <c r="L5" s="5" t="s">
        <v>254</v>
      </c>
    </row>
    <row r="6" spans="1:12" ht="13.5" thickBot="1" x14ac:dyDescent="0.25">
      <c r="A6" s="182" t="s">
        <v>225</v>
      </c>
      <c r="C6" s="201">
        <v>2015</v>
      </c>
      <c r="D6" s="202">
        <v>2016</v>
      </c>
      <c r="E6" s="186" t="s">
        <v>226</v>
      </c>
      <c r="I6" s="189" t="str">
        <f t="shared" si="0"/>
        <v>- Erhebungsort:</v>
      </c>
      <c r="J6" s="8" t="s">
        <v>15</v>
      </c>
      <c r="K6" s="8" t="s">
        <v>274</v>
      </c>
      <c r="L6" s="7" t="s">
        <v>255</v>
      </c>
    </row>
    <row r="7" spans="1:12" x14ac:dyDescent="0.2">
      <c r="A7" s="360" t="s">
        <v>229</v>
      </c>
      <c r="B7" s="361"/>
      <c r="E7" s="186" t="s">
        <v>230</v>
      </c>
      <c r="I7" s="189" t="str">
        <f t="shared" si="0"/>
        <v>Quelle: BLW, Fachbereich Marktanalysen</v>
      </c>
      <c r="J7" s="10" t="s">
        <v>185</v>
      </c>
      <c r="K7" s="245" t="s">
        <v>247</v>
      </c>
      <c r="L7" s="10" t="s">
        <v>248</v>
      </c>
    </row>
    <row r="8" spans="1:12" x14ac:dyDescent="0.2">
      <c r="A8" s="203"/>
      <c r="B8" s="204" t="s">
        <v>231</v>
      </c>
      <c r="E8" s="186" t="s">
        <v>232</v>
      </c>
      <c r="I8" s="189" t="str">
        <f t="shared" si="0"/>
        <v>0.2 Haftung</v>
      </c>
      <c r="J8" s="4" t="s">
        <v>147</v>
      </c>
      <c r="K8" s="4" t="s">
        <v>256</v>
      </c>
      <c r="L8" s="4" t="s">
        <v>257</v>
      </c>
    </row>
    <row r="9" spans="1:12" x14ac:dyDescent="0.2">
      <c r="A9" s="203"/>
      <c r="B9" s="204" t="s">
        <v>233</v>
      </c>
      <c r="E9" s="186" t="s">
        <v>234</v>
      </c>
      <c r="F9" s="296" t="s">
        <v>490</v>
      </c>
      <c r="G9" s="297" t="s">
        <v>219</v>
      </c>
      <c r="I9" s="189" t="str">
        <f t="shared" si="0"/>
        <v>Zu Haftung, Datenschutz, Copyright und Weiterem siehe:</v>
      </c>
      <c r="J9" s="132" t="s">
        <v>168</v>
      </c>
      <c r="K9" s="246" t="s">
        <v>275</v>
      </c>
      <c r="L9" s="46" t="s">
        <v>252</v>
      </c>
    </row>
    <row r="10" spans="1:12" x14ac:dyDescent="0.2">
      <c r="A10" s="203"/>
      <c r="B10" s="204" t="s">
        <v>235</v>
      </c>
      <c r="E10" s="186" t="s">
        <v>236</v>
      </c>
      <c r="F10" s="296" t="s">
        <v>491</v>
      </c>
      <c r="G10" s="297" t="s">
        <v>221</v>
      </c>
      <c r="I10" s="189" t="str">
        <f t="shared" si="0"/>
        <v>0.3 Anleitung</v>
      </c>
      <c r="J10" s="106" t="s">
        <v>148</v>
      </c>
      <c r="K10" s="4" t="s">
        <v>276</v>
      </c>
      <c r="L10" s="4" t="s">
        <v>372</v>
      </c>
    </row>
    <row r="11" spans="1:12" ht="13.5" thickBot="1" x14ac:dyDescent="0.25">
      <c r="A11" s="205"/>
      <c r="B11" s="206" t="s">
        <v>233</v>
      </c>
      <c r="E11" s="186" t="s">
        <v>237</v>
      </c>
      <c r="F11" s="298" t="s">
        <v>492</v>
      </c>
      <c r="G11" s="299" t="s">
        <v>223</v>
      </c>
      <c r="I11" s="189" t="str">
        <f t="shared" si="0"/>
        <v>Eidgenössisches Departement für</v>
      </c>
      <c r="J11" s="231" t="s">
        <v>260</v>
      </c>
      <c r="K11" s="191" t="s">
        <v>465</v>
      </c>
      <c r="L11" s="192" t="s">
        <v>462</v>
      </c>
    </row>
    <row r="12" spans="1:12" ht="13.5" thickBot="1" x14ac:dyDescent="0.25">
      <c r="A12" s="207"/>
      <c r="B12" s="182">
        <v>2017</v>
      </c>
      <c r="E12" s="186" t="s">
        <v>238</v>
      </c>
      <c r="I12" s="189" t="str">
        <f t="shared" si="0"/>
        <v>Wirtschaft, Bildung und Forschung WBF</v>
      </c>
      <c r="J12" s="231" t="s">
        <v>261</v>
      </c>
      <c r="K12" s="191" t="s">
        <v>466</v>
      </c>
      <c r="L12" s="192" t="s">
        <v>463</v>
      </c>
    </row>
    <row r="13" spans="1:12" ht="13.5" thickBot="1" x14ac:dyDescent="0.25">
      <c r="A13" s="208"/>
      <c r="B13" s="182" t="s">
        <v>239</v>
      </c>
      <c r="E13" s="209" t="s">
        <v>240</v>
      </c>
      <c r="F13" s="300" t="str">
        <f>VLOOKUP(I1,F9:G11,2,FALSE)</f>
        <v>Deutsch</v>
      </c>
      <c r="I13" s="189" t="str">
        <f t="shared" si="0"/>
        <v>Bundesamt für Landwirtschaft BLW</v>
      </c>
      <c r="J13" s="232" t="s">
        <v>212</v>
      </c>
      <c r="K13" s="191" t="s">
        <v>467</v>
      </c>
      <c r="L13" s="192" t="s">
        <v>464</v>
      </c>
    </row>
    <row r="14" spans="1:12" x14ac:dyDescent="0.2">
      <c r="A14" s="208"/>
      <c r="B14" s="182" t="s">
        <v>241</v>
      </c>
      <c r="E14" s="210"/>
      <c r="I14" s="189" t="str">
        <f t="shared" si="0"/>
        <v>Fachbereich Marktanalysen</v>
      </c>
      <c r="J14" s="231" t="s">
        <v>213</v>
      </c>
      <c r="K14" s="191" t="s">
        <v>468</v>
      </c>
      <c r="L14" s="192" t="s">
        <v>469</v>
      </c>
    </row>
    <row r="15" spans="1:12" ht="13.5" thickBot="1" x14ac:dyDescent="0.25">
      <c r="A15" s="207"/>
      <c r="I15" s="212">
        <f t="shared" si="0"/>
        <v>0</v>
      </c>
      <c r="J15" s="213"/>
      <c r="K15" s="214"/>
      <c r="L15" s="215"/>
    </row>
    <row r="16" spans="1:12" x14ac:dyDescent="0.2">
      <c r="A16" s="207"/>
      <c r="H16" s="182" t="s">
        <v>264</v>
      </c>
      <c r="I16" s="189">
        <f t="shared" si="0"/>
        <v>0</v>
      </c>
      <c r="K16" s="191"/>
      <c r="L16" s="192"/>
    </row>
    <row r="17" spans="1:12" x14ac:dyDescent="0.2">
      <c r="A17" s="207"/>
      <c r="I17" s="189" t="str">
        <f t="shared" si="0"/>
        <v>Tab. 1a: Futtermittel</v>
      </c>
      <c r="J17" s="61" t="s">
        <v>74</v>
      </c>
      <c r="K17" s="61" t="s">
        <v>277</v>
      </c>
      <c r="L17" s="61" t="s">
        <v>373</v>
      </c>
    </row>
    <row r="18" spans="1:12" x14ac:dyDescent="0.2">
      <c r="A18" s="207"/>
      <c r="I18" s="189" t="str">
        <f t="shared" si="0"/>
        <v>Bruttoproduzentenpreise</v>
      </c>
      <c r="J18" s="4" t="s">
        <v>187</v>
      </c>
      <c r="K18" s="4" t="s">
        <v>278</v>
      </c>
      <c r="L18" s="4" t="s">
        <v>374</v>
      </c>
    </row>
    <row r="19" spans="1:12" x14ac:dyDescent="0.2">
      <c r="A19" s="207"/>
      <c r="I19" s="189" t="str">
        <f t="shared" si="0"/>
        <v>CHF / 100 kg</v>
      </c>
      <c r="J19" s="61" t="s">
        <v>48</v>
      </c>
      <c r="K19" s="61" t="s">
        <v>48</v>
      </c>
      <c r="L19" s="61" t="s">
        <v>48</v>
      </c>
    </row>
    <row r="20" spans="1:12" x14ac:dyDescent="0.2">
      <c r="A20" s="207"/>
      <c r="I20" s="189" t="str">
        <f>IF($I$1="d",J20,IF($I$1="f",K20,IF($I$1="i",L20)))</f>
        <v>Ernte 2007 - 2022</v>
      </c>
      <c r="J20" s="248" t="s">
        <v>589</v>
      </c>
      <c r="K20" s="248" t="s">
        <v>590</v>
      </c>
      <c r="L20" s="248" t="s">
        <v>591</v>
      </c>
    </row>
    <row r="21" spans="1:12" x14ac:dyDescent="0.2">
      <c r="I21" s="189">
        <f t="shared" si="0"/>
        <v>0</v>
      </c>
      <c r="J21" s="62"/>
      <c r="K21" s="191"/>
      <c r="L21" s="62"/>
    </row>
    <row r="22" spans="1:12" x14ac:dyDescent="0.2">
      <c r="I22" s="189">
        <f t="shared" si="0"/>
        <v>0</v>
      </c>
      <c r="J22" s="63"/>
      <c r="K22" s="191"/>
      <c r="L22" s="192"/>
    </row>
    <row r="23" spans="1:12" x14ac:dyDescent="0.2">
      <c r="I23" s="189">
        <f t="shared" si="0"/>
        <v>0</v>
      </c>
      <c r="J23" s="63"/>
      <c r="K23" s="191"/>
      <c r="L23" s="192"/>
    </row>
    <row r="24" spans="1:12" x14ac:dyDescent="0.2">
      <c r="I24" s="189">
        <f t="shared" si="0"/>
        <v>0</v>
      </c>
      <c r="J24" s="63"/>
      <c r="K24" s="191"/>
      <c r="L24" s="192"/>
    </row>
    <row r="25" spans="1:12" ht="15" x14ac:dyDescent="0.2">
      <c r="I25" s="189" t="str">
        <f t="shared" si="0"/>
        <v>Futterweizen</v>
      </c>
      <c r="J25" s="68" t="s">
        <v>88</v>
      </c>
      <c r="K25" s="68" t="s">
        <v>242</v>
      </c>
      <c r="L25" s="68" t="s">
        <v>243</v>
      </c>
    </row>
    <row r="26" spans="1:12" ht="15" x14ac:dyDescent="0.2">
      <c r="I26" s="189" t="str">
        <f t="shared" si="0"/>
        <v>Futtergerste</v>
      </c>
      <c r="J26" s="70" t="s">
        <v>538</v>
      </c>
      <c r="K26" s="70" t="s">
        <v>290</v>
      </c>
      <c r="L26" s="70" t="s">
        <v>386</v>
      </c>
    </row>
    <row r="27" spans="1:12" ht="15" x14ac:dyDescent="0.2">
      <c r="I27" s="189" t="str">
        <f t="shared" si="0"/>
        <v>Futterhafer</v>
      </c>
      <c r="J27" s="70" t="s">
        <v>539</v>
      </c>
      <c r="K27" s="70" t="s">
        <v>291</v>
      </c>
      <c r="L27" s="70" t="s">
        <v>387</v>
      </c>
    </row>
    <row r="28" spans="1:12" ht="15" x14ac:dyDescent="0.2">
      <c r="I28" s="189" t="str">
        <f t="shared" si="0"/>
        <v>Triticale</v>
      </c>
      <c r="J28" s="70" t="s">
        <v>78</v>
      </c>
      <c r="K28" s="70" t="s">
        <v>78</v>
      </c>
      <c r="L28" s="70" t="s">
        <v>78</v>
      </c>
    </row>
    <row r="29" spans="1:12" ht="15" x14ac:dyDescent="0.2">
      <c r="I29" s="189" t="str">
        <f t="shared" si="0"/>
        <v>Körnermais</v>
      </c>
      <c r="J29" s="70" t="s">
        <v>1</v>
      </c>
      <c r="K29" s="70" t="s">
        <v>279</v>
      </c>
      <c r="L29" s="70" t="s">
        <v>375</v>
      </c>
    </row>
    <row r="30" spans="1:12" x14ac:dyDescent="0.2">
      <c r="I30" s="189" t="str">
        <f t="shared" si="0"/>
        <v>Eiweisserbsen</v>
      </c>
      <c r="J30" s="72" t="s">
        <v>79</v>
      </c>
      <c r="K30" s="72" t="s">
        <v>280</v>
      </c>
      <c r="L30" s="72" t="s">
        <v>376</v>
      </c>
    </row>
    <row r="31" spans="1:12" x14ac:dyDescent="0.2">
      <c r="I31" s="189" t="str">
        <f t="shared" si="0"/>
        <v>Ackerbohnen</v>
      </c>
      <c r="J31" s="72" t="s">
        <v>80</v>
      </c>
      <c r="K31" s="72" t="s">
        <v>281</v>
      </c>
      <c r="L31" s="72" t="s">
        <v>377</v>
      </c>
    </row>
    <row r="32" spans="1:12" x14ac:dyDescent="0.2">
      <c r="I32" s="189" t="str">
        <f t="shared" si="0"/>
        <v>Futterroggen</v>
      </c>
      <c r="J32" s="72" t="s">
        <v>81</v>
      </c>
      <c r="K32" s="72" t="s">
        <v>282</v>
      </c>
      <c r="L32" s="72" t="s">
        <v>378</v>
      </c>
    </row>
    <row r="33" spans="9:12" x14ac:dyDescent="0.2">
      <c r="I33" s="189" t="str">
        <f t="shared" si="0"/>
        <v>Weisse Lupinen</v>
      </c>
      <c r="J33" s="326" t="s">
        <v>517</v>
      </c>
      <c r="K33" s="326" t="s">
        <v>518</v>
      </c>
      <c r="L33" s="326" t="s">
        <v>519</v>
      </c>
    </row>
    <row r="34" spans="9:12" x14ac:dyDescent="0.2">
      <c r="I34" s="189" t="str">
        <f t="shared" si="0"/>
        <v>Bio Knospe/Umstellung Weizen</v>
      </c>
      <c r="J34" s="73" t="s">
        <v>82</v>
      </c>
      <c r="K34" s="247" t="s">
        <v>283</v>
      </c>
      <c r="L34" s="271" t="s">
        <v>379</v>
      </c>
    </row>
    <row r="35" spans="9:12" x14ac:dyDescent="0.2">
      <c r="I35" s="189" t="str">
        <f t="shared" si="0"/>
        <v>Bio Knospe/Umstellung Gerste</v>
      </c>
      <c r="J35" s="73" t="s">
        <v>83</v>
      </c>
      <c r="K35" s="247" t="s">
        <v>284</v>
      </c>
      <c r="L35" s="271" t="s">
        <v>380</v>
      </c>
    </row>
    <row r="36" spans="9:12" x14ac:dyDescent="0.2">
      <c r="I36" s="189" t="str">
        <f t="shared" si="0"/>
        <v>Bio Knospe/Umstellung Körnermais</v>
      </c>
      <c r="J36" s="73" t="s">
        <v>84</v>
      </c>
      <c r="K36" s="247" t="s">
        <v>285</v>
      </c>
      <c r="L36" s="271" t="s">
        <v>381</v>
      </c>
    </row>
    <row r="37" spans="9:12" x14ac:dyDescent="0.2">
      <c r="I37" s="189" t="str">
        <f t="shared" si="0"/>
        <v>Anzahl erhobene Sammelstellen: 61</v>
      </c>
      <c r="J37" s="248" t="s">
        <v>520</v>
      </c>
      <c r="K37" s="248" t="s">
        <v>521</v>
      </c>
      <c r="L37" s="248" t="s">
        <v>522</v>
      </c>
    </row>
    <row r="38" spans="9:12" ht="140.25" customHeight="1" x14ac:dyDescent="0.2">
      <c r="I38" s="189" t="str">
        <f t="shared" si="0"/>
        <v>Quelle: Umfrage des BLW bei Sammelstellen nach Abschluss der Ernteabrechnung</v>
      </c>
      <c r="J38" s="61" t="s">
        <v>85</v>
      </c>
      <c r="K38" s="61" t="s">
        <v>287</v>
      </c>
      <c r="L38" s="272" t="s">
        <v>382</v>
      </c>
    </row>
    <row r="39" spans="9:12" ht="140.25" x14ac:dyDescent="0.2">
      <c r="I39" s="189" t="str">
        <f t="shared" si="0"/>
        <v>Bemerkungen: Die Preise sind mengengewichtet und enthalten keine Mehrwertsteuer. Die Bruttoproduzentenpreise gelten für angelieferte Ware (ohne Abzüge der Annahmegebühr, der Qualitätskontrollkosten, der Reinigungskosten, der Trocknungsgebühr, anderer Gebühren, der Verbandsbeiträge der Produzenten, der Marktentlastung SGPV und Brotinformation sowie ohne Berücksichtigung von Gegengeschäften). Als Erntejahr gilt der Zeitraum vom Juli bis Juni des Folgejahres. Ab Ernte 2011 wurden Extremwerte für die Berechnung der Preise "herausgefiltert". Produktbezeichung: schwarze Schrift = konventionelle Ware, grün = Bio oder Bio Knospe oder Bio Knospe Umstellung.</v>
      </c>
      <c r="J39" s="191" t="s">
        <v>262</v>
      </c>
      <c r="K39" s="191" t="s">
        <v>286</v>
      </c>
      <c r="L39" s="211" t="s">
        <v>383</v>
      </c>
    </row>
    <row r="40" spans="9:12" ht="127.5" customHeight="1" x14ac:dyDescent="0.2">
      <c r="I40" s="189">
        <f t="shared" si="0"/>
        <v>0</v>
      </c>
      <c r="J40" s="190"/>
      <c r="K40" s="191"/>
      <c r="L40" s="192"/>
    </row>
    <row r="41" spans="9:12" x14ac:dyDescent="0.2">
      <c r="I41" s="189" t="str">
        <f t="shared" si="0"/>
        <v>Tab. 1b: Futtermittel</v>
      </c>
      <c r="J41" s="75" t="s">
        <v>86</v>
      </c>
      <c r="K41" s="75" t="s">
        <v>288</v>
      </c>
      <c r="L41" s="75" t="s">
        <v>384</v>
      </c>
    </row>
    <row r="42" spans="9:12" x14ac:dyDescent="0.2">
      <c r="I42" s="189" t="str">
        <f t="shared" si="0"/>
        <v>Produzentenrichtpreis, swiss granum</v>
      </c>
      <c r="J42" s="76" t="s">
        <v>93</v>
      </c>
      <c r="K42" s="76" t="s">
        <v>289</v>
      </c>
      <c r="L42" s="76" t="s">
        <v>385</v>
      </c>
    </row>
    <row r="43" spans="9:12" x14ac:dyDescent="0.2">
      <c r="I43" s="189" t="str">
        <f t="shared" si="0"/>
        <v>CHF/100 kg</v>
      </c>
      <c r="J43" s="61" t="s">
        <v>87</v>
      </c>
      <c r="K43" s="61" t="s">
        <v>87</v>
      </c>
      <c r="L43" s="61" t="s">
        <v>87</v>
      </c>
    </row>
    <row r="44" spans="9:12" x14ac:dyDescent="0.2">
      <c r="I44" s="189" t="str">
        <f t="shared" si="0"/>
        <v>2007 .. 2023, Ernte</v>
      </c>
      <c r="J44" s="248" t="s">
        <v>567</v>
      </c>
      <c r="K44" s="248" t="s">
        <v>568</v>
      </c>
      <c r="L44" s="248" t="s">
        <v>569</v>
      </c>
    </row>
    <row r="45" spans="9:12" ht="15" x14ac:dyDescent="0.2">
      <c r="I45" s="189">
        <f t="shared" si="0"/>
        <v>0</v>
      </c>
      <c r="J45" s="77"/>
      <c r="K45" s="191"/>
      <c r="L45" s="192"/>
    </row>
    <row r="46" spans="9:12" x14ac:dyDescent="0.2">
      <c r="I46" s="189">
        <f t="shared" si="0"/>
        <v>0</v>
      </c>
      <c r="J46" s="61"/>
      <c r="K46" s="191"/>
      <c r="L46" s="192"/>
    </row>
    <row r="47" spans="9:12" x14ac:dyDescent="0.2">
      <c r="I47" s="189" t="str">
        <f t="shared" si="0"/>
        <v>Futterweizen</v>
      </c>
      <c r="J47" s="80" t="s">
        <v>88</v>
      </c>
      <c r="K47" s="80" t="s">
        <v>242</v>
      </c>
      <c r="L47" s="80" t="s">
        <v>243</v>
      </c>
    </row>
    <row r="48" spans="9:12" x14ac:dyDescent="0.2">
      <c r="I48" s="189" t="str">
        <f t="shared" si="0"/>
        <v>Futtergerste</v>
      </c>
      <c r="J48" s="81" t="s">
        <v>538</v>
      </c>
      <c r="K48" s="81" t="s">
        <v>290</v>
      </c>
      <c r="L48" s="81" t="s">
        <v>386</v>
      </c>
    </row>
    <row r="49" spans="9:12" x14ac:dyDescent="0.2">
      <c r="I49" s="189" t="str">
        <f t="shared" si="0"/>
        <v>Futterhafer</v>
      </c>
      <c r="J49" s="81" t="s">
        <v>539</v>
      </c>
      <c r="K49" s="81" t="s">
        <v>291</v>
      </c>
      <c r="L49" s="81" t="s">
        <v>387</v>
      </c>
    </row>
    <row r="50" spans="9:12" x14ac:dyDescent="0.2">
      <c r="I50" s="189" t="str">
        <f t="shared" si="0"/>
        <v>Triticale</v>
      </c>
      <c r="J50" s="81" t="s">
        <v>78</v>
      </c>
      <c r="K50" s="81" t="s">
        <v>78</v>
      </c>
      <c r="L50" s="81" t="s">
        <v>78</v>
      </c>
    </row>
    <row r="51" spans="9:12" x14ac:dyDescent="0.2">
      <c r="I51" s="189" t="str">
        <f t="shared" si="0"/>
        <v>Körnermais</v>
      </c>
      <c r="J51" s="81" t="s">
        <v>1</v>
      </c>
      <c r="K51" s="81" t="s">
        <v>279</v>
      </c>
      <c r="L51" s="81" t="s">
        <v>375</v>
      </c>
    </row>
    <row r="52" spans="9:12" x14ac:dyDescent="0.2">
      <c r="I52" s="189" t="str">
        <f t="shared" si="0"/>
        <v>Eiweisserbsen</v>
      </c>
      <c r="J52" s="81" t="s">
        <v>79</v>
      </c>
      <c r="K52" s="81" t="s">
        <v>280</v>
      </c>
      <c r="L52" s="81" t="s">
        <v>376</v>
      </c>
    </row>
    <row r="53" spans="9:12" x14ac:dyDescent="0.2">
      <c r="I53" s="189" t="str">
        <f t="shared" si="0"/>
        <v>Ackerbohnen</v>
      </c>
      <c r="J53" s="81" t="s">
        <v>80</v>
      </c>
      <c r="K53" s="81" t="s">
        <v>281</v>
      </c>
      <c r="L53" s="81" t="s">
        <v>377</v>
      </c>
    </row>
    <row r="54" spans="9:12" x14ac:dyDescent="0.2">
      <c r="I54" s="189" t="str">
        <f t="shared" si="0"/>
        <v>Quellen: Swiss granum und IG Dinkel</v>
      </c>
      <c r="J54" s="84" t="s">
        <v>89</v>
      </c>
      <c r="K54" s="84" t="s">
        <v>292</v>
      </c>
      <c r="L54" s="249" t="s">
        <v>388</v>
      </c>
    </row>
    <row r="55" spans="9:12" ht="25.5" x14ac:dyDescent="0.2">
      <c r="I55" s="189" t="str">
        <f t="shared" si="0"/>
        <v>Für gelieferte, gereinigte, trockene und den Übernahmebedingungen entsprechende Ware.</v>
      </c>
      <c r="J55" s="234" t="s">
        <v>95</v>
      </c>
      <c r="K55" s="191" t="s">
        <v>293</v>
      </c>
      <c r="L55" s="233" t="s">
        <v>389</v>
      </c>
    </row>
    <row r="56" spans="9:12" x14ac:dyDescent="0.2">
      <c r="I56" s="189">
        <f t="shared" si="0"/>
        <v>0</v>
      </c>
      <c r="J56" s="167"/>
      <c r="K56" s="191"/>
      <c r="L56" s="167"/>
    </row>
    <row r="57" spans="9:12" x14ac:dyDescent="0.2">
      <c r="I57" s="189" t="str">
        <f t="shared" si="0"/>
        <v>Tab. 1c: Futtermittel</v>
      </c>
      <c r="J57" s="75" t="s">
        <v>90</v>
      </c>
      <c r="K57" s="75" t="s">
        <v>294</v>
      </c>
      <c r="L57" s="75" t="s">
        <v>390</v>
      </c>
    </row>
    <row r="58" spans="9:12" x14ac:dyDescent="0.2">
      <c r="I58" s="189" t="str">
        <f t="shared" si="0"/>
        <v>Produzentenrichtpreis, Bio Suisse Knospe</v>
      </c>
      <c r="J58" s="76" t="s">
        <v>94</v>
      </c>
      <c r="K58" s="76" t="s">
        <v>295</v>
      </c>
      <c r="L58" s="76" t="s">
        <v>391</v>
      </c>
    </row>
    <row r="59" spans="9:12" x14ac:dyDescent="0.2">
      <c r="I59" s="189" t="str">
        <f t="shared" si="0"/>
        <v>CHF/100 kg</v>
      </c>
      <c r="J59" s="61" t="s">
        <v>87</v>
      </c>
      <c r="K59" s="61" t="s">
        <v>87</v>
      </c>
      <c r="L59" s="61" t="s">
        <v>87</v>
      </c>
    </row>
    <row r="60" spans="9:12" x14ac:dyDescent="0.2">
      <c r="I60" s="189" t="str">
        <f t="shared" si="0"/>
        <v>2010.. 2023, Ernte</v>
      </c>
      <c r="J60" s="248" t="s">
        <v>570</v>
      </c>
      <c r="K60" s="248" t="s">
        <v>571</v>
      </c>
      <c r="L60" s="248" t="s">
        <v>572</v>
      </c>
    </row>
    <row r="61" spans="9:12" x14ac:dyDescent="0.2">
      <c r="I61" s="189">
        <f t="shared" si="0"/>
        <v>0</v>
      </c>
      <c r="J61" s="32"/>
      <c r="K61" s="191"/>
      <c r="L61" s="32"/>
    </row>
    <row r="62" spans="9:12" x14ac:dyDescent="0.2">
      <c r="I62" s="189">
        <f t="shared" si="0"/>
        <v>0</v>
      </c>
      <c r="J62" s="32"/>
      <c r="K62" s="191"/>
      <c r="L62" s="32"/>
    </row>
    <row r="63" spans="9:12" x14ac:dyDescent="0.2">
      <c r="I63" s="189" t="str">
        <f t="shared" si="0"/>
        <v>Futterweizen</v>
      </c>
      <c r="J63" s="80" t="s">
        <v>88</v>
      </c>
      <c r="K63" s="80" t="s">
        <v>242</v>
      </c>
      <c r="L63" s="80" t="s">
        <v>243</v>
      </c>
    </row>
    <row r="64" spans="9:12" x14ac:dyDescent="0.2">
      <c r="I64" s="189" t="str">
        <f t="shared" si="0"/>
        <v>Futtergerste</v>
      </c>
      <c r="J64" s="81" t="s">
        <v>538</v>
      </c>
      <c r="K64" s="81" t="s">
        <v>290</v>
      </c>
      <c r="L64" s="81" t="s">
        <v>386</v>
      </c>
    </row>
    <row r="65" spans="9:12" x14ac:dyDescent="0.2">
      <c r="I65" s="189" t="str">
        <f t="shared" si="0"/>
        <v>Futterhafer</v>
      </c>
      <c r="J65" s="81" t="s">
        <v>539</v>
      </c>
      <c r="K65" s="81" t="s">
        <v>291</v>
      </c>
      <c r="L65" s="81" t="s">
        <v>387</v>
      </c>
    </row>
    <row r="66" spans="9:12" x14ac:dyDescent="0.2">
      <c r="I66" s="189" t="str">
        <f t="shared" si="0"/>
        <v>Triticale</v>
      </c>
      <c r="J66" s="81" t="s">
        <v>78</v>
      </c>
      <c r="K66" s="81" t="s">
        <v>78</v>
      </c>
      <c r="L66" s="81" t="s">
        <v>78</v>
      </c>
    </row>
    <row r="67" spans="9:12" x14ac:dyDescent="0.2">
      <c r="I67" s="189" t="str">
        <f t="shared" si="0"/>
        <v>Körnermais</v>
      </c>
      <c r="J67" s="81" t="s">
        <v>1</v>
      </c>
      <c r="K67" s="81" t="s">
        <v>279</v>
      </c>
      <c r="L67" s="81" t="s">
        <v>375</v>
      </c>
    </row>
    <row r="68" spans="9:12" x14ac:dyDescent="0.2">
      <c r="I68" s="189" t="str">
        <f t="shared" si="0"/>
        <v>Eiweisserbsen*</v>
      </c>
      <c r="J68" s="81" t="s">
        <v>541</v>
      </c>
      <c r="K68" s="81" t="s">
        <v>542</v>
      </c>
      <c r="L68" s="81" t="s">
        <v>544</v>
      </c>
    </row>
    <row r="69" spans="9:12" x14ac:dyDescent="0.2">
      <c r="I69" s="189" t="str">
        <f t="shared" si="0"/>
        <v>Ackerbohnen*</v>
      </c>
      <c r="J69" s="81" t="s">
        <v>540</v>
      </c>
      <c r="K69" s="81" t="s">
        <v>543</v>
      </c>
      <c r="L69" s="81" t="s">
        <v>545</v>
      </c>
    </row>
    <row r="70" spans="9:12" x14ac:dyDescent="0.2">
      <c r="I70" s="189" t="str">
        <f t="shared" si="0"/>
        <v>Quelle: Bio Suisse</v>
      </c>
      <c r="J70" s="84" t="s">
        <v>91</v>
      </c>
      <c r="K70" s="249" t="s">
        <v>296</v>
      </c>
      <c r="L70" s="249" t="s">
        <v>392</v>
      </c>
    </row>
    <row r="71" spans="9:12" x14ac:dyDescent="0.2">
      <c r="I71" s="189" t="str">
        <f t="shared" si="0"/>
        <v>* inklusive Förderbeitrag  und Ausgleichsbeitrag</v>
      </c>
      <c r="J71" s="112" t="s">
        <v>558</v>
      </c>
      <c r="K71" s="250" t="s">
        <v>559</v>
      </c>
      <c r="L71" s="311" t="s">
        <v>560</v>
      </c>
    </row>
    <row r="72" spans="9:12" ht="25.5" x14ac:dyDescent="0.2">
      <c r="I72" s="189" t="str">
        <f t="shared" si="0"/>
        <v>Richtpreise und Anforderungen gelten für die Übernahme durch Futtermittelmühle ab Sammelstelle.</v>
      </c>
      <c r="J72" s="234" t="s">
        <v>92</v>
      </c>
      <c r="K72" s="234" t="s">
        <v>297</v>
      </c>
      <c r="L72" s="233" t="s">
        <v>393</v>
      </c>
    </row>
    <row r="73" spans="9:12" x14ac:dyDescent="0.2">
      <c r="I73" s="189">
        <f t="shared" si="0"/>
        <v>0</v>
      </c>
      <c r="J73" s="190"/>
      <c r="K73" s="191"/>
      <c r="L73" s="192"/>
    </row>
    <row r="74" spans="9:12" x14ac:dyDescent="0.2">
      <c r="I74" s="189" t="str">
        <f t="shared" si="0"/>
        <v>Preise</v>
      </c>
      <c r="J74" s="190" t="s">
        <v>459</v>
      </c>
      <c r="K74" s="191" t="s">
        <v>460</v>
      </c>
      <c r="L74" s="190" t="s">
        <v>461</v>
      </c>
    </row>
    <row r="75" spans="9:12" x14ac:dyDescent="0.2">
      <c r="I75" s="189" t="str">
        <f t="shared" si="0"/>
        <v>Preis Ø</v>
      </c>
      <c r="J75" s="65" t="s">
        <v>75</v>
      </c>
      <c r="K75" s="65" t="s">
        <v>298</v>
      </c>
      <c r="L75" s="65" t="s">
        <v>394</v>
      </c>
    </row>
    <row r="76" spans="9:12" x14ac:dyDescent="0.2">
      <c r="I76" s="189" t="str">
        <f t="shared" si="0"/>
        <v>Tiefster Preis</v>
      </c>
      <c r="J76" s="64" t="s">
        <v>76</v>
      </c>
      <c r="K76" s="251" t="s">
        <v>299</v>
      </c>
      <c r="L76" s="251" t="s">
        <v>246</v>
      </c>
    </row>
    <row r="77" spans="9:12" x14ac:dyDescent="0.2">
      <c r="I77" s="189" t="str">
        <f t="shared" si="0"/>
        <v>Höchster Preis</v>
      </c>
      <c r="J77" s="64" t="s">
        <v>77</v>
      </c>
      <c r="K77" s="251" t="s">
        <v>300</v>
      </c>
      <c r="L77" s="251" t="s">
        <v>395</v>
      </c>
    </row>
    <row r="78" spans="9:12" x14ac:dyDescent="0.2">
      <c r="I78" s="189" t="str">
        <f t="shared" si="0"/>
        <v>Δ Preis % Ø2020/21 - 22</v>
      </c>
      <c r="J78" s="90" t="s">
        <v>592</v>
      </c>
      <c r="K78" s="90" t="s">
        <v>593</v>
      </c>
      <c r="L78" s="273" t="s">
        <v>594</v>
      </c>
    </row>
    <row r="79" spans="9:12" x14ac:dyDescent="0.2">
      <c r="I79" s="189" t="str">
        <f t="shared" si="0"/>
        <v>Futtermittel, konventionell</v>
      </c>
      <c r="J79" s="235" t="s">
        <v>263</v>
      </c>
      <c r="K79" s="252" t="s">
        <v>301</v>
      </c>
      <c r="L79" s="274" t="s">
        <v>396</v>
      </c>
    </row>
    <row r="80" spans="9:12" x14ac:dyDescent="0.2">
      <c r="I80" s="189" t="str">
        <f t="shared" si="0"/>
        <v>Bruttoproduzentenpreise</v>
      </c>
      <c r="J80" s="236" t="s">
        <v>187</v>
      </c>
      <c r="K80" s="253" t="s">
        <v>278</v>
      </c>
      <c r="L80" s="275" t="s">
        <v>374</v>
      </c>
    </row>
    <row r="81" spans="8:17" x14ac:dyDescent="0.2">
      <c r="I81" s="189" t="str">
        <f t="shared" si="0"/>
        <v>CHF / 100 kg</v>
      </c>
      <c r="J81" s="235" t="s">
        <v>48</v>
      </c>
      <c r="K81" s="252" t="s">
        <v>267</v>
      </c>
      <c r="L81" s="274" t="s">
        <v>397</v>
      </c>
    </row>
    <row r="82" spans="8:17" x14ac:dyDescent="0.2">
      <c r="I82" s="189" t="str">
        <f t="shared" si="0"/>
        <v>Ernte 2007 .. 2022</v>
      </c>
      <c r="J82" s="286" t="s">
        <v>586</v>
      </c>
      <c r="K82" s="287" t="s">
        <v>587</v>
      </c>
      <c r="L82" s="288" t="s">
        <v>588</v>
      </c>
    </row>
    <row r="83" spans="8:17" x14ac:dyDescent="0.2">
      <c r="I83" s="189">
        <f t="shared" si="0"/>
        <v>0</v>
      </c>
      <c r="J83" s="190"/>
      <c r="K83" s="191"/>
      <c r="L83" s="192"/>
      <c r="O83" s="219"/>
      <c r="P83" s="219"/>
      <c r="Q83" s="219"/>
    </row>
    <row r="84" spans="8:17" x14ac:dyDescent="0.2">
      <c r="I84" s="189">
        <f t="shared" si="0"/>
        <v>0</v>
      </c>
      <c r="J84" s="191"/>
      <c r="K84" s="191"/>
      <c r="L84" s="192"/>
    </row>
    <row r="85" spans="8:17" ht="13.5" thickBot="1" x14ac:dyDescent="0.25">
      <c r="I85" s="212">
        <f t="shared" si="0"/>
        <v>0</v>
      </c>
      <c r="J85" s="217"/>
      <c r="K85" s="214"/>
      <c r="L85" s="215"/>
    </row>
    <row r="86" spans="8:17" x14ac:dyDescent="0.2">
      <c r="H86" s="182" t="s">
        <v>265</v>
      </c>
      <c r="I86" s="189">
        <f t="shared" si="0"/>
        <v>0</v>
      </c>
      <c r="J86" s="190"/>
      <c r="K86" s="191"/>
      <c r="L86" s="192"/>
    </row>
    <row r="87" spans="8:17" x14ac:dyDescent="0.2">
      <c r="I87" s="189" t="str">
        <f t="shared" si="0"/>
        <v>Tab. 2: Futtermittel</v>
      </c>
      <c r="J87" s="60" t="s">
        <v>70</v>
      </c>
      <c r="K87" s="60" t="s">
        <v>302</v>
      </c>
      <c r="L87" s="46" t="s">
        <v>398</v>
      </c>
    </row>
    <row r="88" spans="8:17" x14ac:dyDescent="0.2">
      <c r="I88" s="189" t="str">
        <f t="shared" si="0"/>
        <v>Preise franko Mischfutterhersteller (Grosshandelspreise)</v>
      </c>
      <c r="J88" s="15" t="s">
        <v>186</v>
      </c>
      <c r="K88" s="15" t="s">
        <v>303</v>
      </c>
      <c r="L88" s="15" t="s">
        <v>399</v>
      </c>
    </row>
    <row r="89" spans="8:17" x14ac:dyDescent="0.2">
      <c r="I89" s="189" t="str">
        <f t="shared" si="0"/>
        <v>CHF / 100 kg</v>
      </c>
      <c r="J89" s="16" t="s">
        <v>48</v>
      </c>
      <c r="K89" s="16" t="s">
        <v>48</v>
      </c>
      <c r="L89" s="60" t="s">
        <v>48</v>
      </c>
    </row>
    <row r="90" spans="8:17" x14ac:dyDescent="0.2">
      <c r="I90" s="189" t="str">
        <f t="shared" si="0"/>
        <v>Erntejahr 2016 - 2023, Monat</v>
      </c>
      <c r="J90" s="290" t="s">
        <v>573</v>
      </c>
      <c r="K90" s="290" t="s">
        <v>574</v>
      </c>
      <c r="L90" s="290" t="s">
        <v>575</v>
      </c>
    </row>
    <row r="91" spans="8:17" x14ac:dyDescent="0.2">
      <c r="I91" s="189">
        <f t="shared" si="0"/>
        <v>0</v>
      </c>
      <c r="J91" s="348"/>
      <c r="K91" s="191"/>
      <c r="L91" s="192"/>
    </row>
    <row r="92" spans="8:17" x14ac:dyDescent="0.2">
      <c r="I92" s="189">
        <f t="shared" si="0"/>
        <v>0</v>
      </c>
      <c r="J92" s="348"/>
      <c r="K92" s="191"/>
      <c r="L92" s="192"/>
    </row>
    <row r="93" spans="8:17" x14ac:dyDescent="0.2">
      <c r="I93" s="189">
        <f t="shared" si="0"/>
        <v>0</v>
      </c>
      <c r="J93" s="169"/>
      <c r="K93" s="191"/>
      <c r="L93" s="192"/>
    </row>
    <row r="94" spans="8:17" x14ac:dyDescent="0.2">
      <c r="I94" s="189">
        <f t="shared" si="0"/>
        <v>0</v>
      </c>
      <c r="J94" s="105"/>
      <c r="K94" s="191"/>
      <c r="L94" s="192"/>
    </row>
    <row r="95" spans="8:17" x14ac:dyDescent="0.2">
      <c r="I95" s="189" t="str">
        <f t="shared" si="0"/>
        <v>Weizen 75/76 kg/hl</v>
      </c>
      <c r="J95" s="18" t="s">
        <v>39</v>
      </c>
      <c r="K95" s="18" t="s">
        <v>304</v>
      </c>
      <c r="L95" s="18" t="s">
        <v>400</v>
      </c>
    </row>
    <row r="96" spans="8:17" x14ac:dyDescent="0.2">
      <c r="I96" s="189" t="str">
        <f t="shared" si="0"/>
        <v>Gerste 65/66.9 kg/hl (ab 01.07.16, vorher 62/63 kg/hl)</v>
      </c>
      <c r="J96" s="20" t="s">
        <v>182</v>
      </c>
      <c r="K96" s="18" t="s">
        <v>305</v>
      </c>
      <c r="L96" s="276" t="s">
        <v>401</v>
      </c>
    </row>
    <row r="97" spans="9:12" x14ac:dyDescent="0.2">
      <c r="I97" s="189" t="str">
        <f t="shared" si="0"/>
        <v>Körnermais</v>
      </c>
      <c r="J97" s="141" t="s">
        <v>1</v>
      </c>
      <c r="K97" s="18" t="s">
        <v>306</v>
      </c>
      <c r="L97" s="18" t="s">
        <v>402</v>
      </c>
    </row>
    <row r="98" spans="9:12" x14ac:dyDescent="0.2">
      <c r="I98" s="189" t="str">
        <f t="shared" si="0"/>
        <v>Hafer 50/52 kg/hl (ab 01.07.16, vorher Hafer 57/58 kg/hl)</v>
      </c>
      <c r="J98" s="144" t="s">
        <v>183</v>
      </c>
      <c r="K98" s="18" t="s">
        <v>307</v>
      </c>
      <c r="L98" s="276" t="s">
        <v>403</v>
      </c>
    </row>
    <row r="99" spans="9:12" x14ac:dyDescent="0.2">
      <c r="I99" s="189" t="str">
        <f t="shared" si="0"/>
        <v>Triticale 66 kg/hl</v>
      </c>
      <c r="J99" s="18" t="s">
        <v>0</v>
      </c>
      <c r="K99" s="18" t="s">
        <v>0</v>
      </c>
      <c r="L99" s="18" t="s">
        <v>404</v>
      </c>
    </row>
    <row r="100" spans="9:12" x14ac:dyDescent="0.2">
      <c r="I100" s="189" t="str">
        <f t="shared" si="0"/>
        <v>Weizenkleie/Krüsch</v>
      </c>
      <c r="J100" s="18" t="s">
        <v>2</v>
      </c>
      <c r="K100" s="18" t="s">
        <v>308</v>
      </c>
      <c r="L100" s="18" t="s">
        <v>405</v>
      </c>
    </row>
    <row r="101" spans="9:12" x14ac:dyDescent="0.2">
      <c r="I101" s="189" t="str">
        <f t="shared" si="0"/>
        <v>Rapsschrot 33/34 %</v>
      </c>
      <c r="J101" s="20" t="s">
        <v>3</v>
      </c>
      <c r="K101" s="20" t="s">
        <v>309</v>
      </c>
      <c r="L101" s="20" t="s">
        <v>406</v>
      </c>
    </row>
    <row r="102" spans="9:12" x14ac:dyDescent="0.2">
      <c r="I102" s="189" t="str">
        <f t="shared" si="0"/>
        <v>Rapskuchen</v>
      </c>
      <c r="J102" s="20" t="s">
        <v>4</v>
      </c>
      <c r="K102" s="20" t="s">
        <v>310</v>
      </c>
      <c r="L102" s="20" t="s">
        <v>407</v>
      </c>
    </row>
    <row r="103" spans="9:12" x14ac:dyDescent="0.2">
      <c r="I103" s="189" t="str">
        <f t="shared" si="0"/>
        <v>Sojaschrot mind. 48% RP</v>
      </c>
      <c r="J103" s="20" t="s">
        <v>38</v>
      </c>
      <c r="K103" s="20" t="s">
        <v>311</v>
      </c>
      <c r="L103" s="20" t="s">
        <v>408</v>
      </c>
    </row>
    <row r="104" spans="9:12" x14ac:dyDescent="0.2">
      <c r="I104" s="189" t="str">
        <f t="shared" si="0"/>
        <v>Anzahl erhobene Mischfutterhersteller: 6</v>
      </c>
      <c r="J104" s="313" t="s">
        <v>30</v>
      </c>
      <c r="K104" s="314" t="s">
        <v>312</v>
      </c>
      <c r="L104" s="313" t="s">
        <v>409</v>
      </c>
    </row>
    <row r="105" spans="9:12" x14ac:dyDescent="0.2">
      <c r="I105" s="189" t="str">
        <f t="shared" si="0"/>
        <v>(1) keine Angaben, da zu wenig Nennungen</v>
      </c>
      <c r="J105" s="23" t="s">
        <v>11</v>
      </c>
      <c r="K105" s="255" t="s">
        <v>313</v>
      </c>
      <c r="L105" s="23" t="s">
        <v>410</v>
      </c>
    </row>
    <row r="106" spans="9:12" ht="25.5" x14ac:dyDescent="0.2">
      <c r="I106" s="189" t="str">
        <f t="shared" si="0"/>
        <v>Quelle: Fachbereich Marktanalysen, BLW (Umfrage bei Mischfutterherstellern)</v>
      </c>
      <c r="J106" s="22" t="s">
        <v>184</v>
      </c>
      <c r="K106" s="254" t="s">
        <v>314</v>
      </c>
      <c r="L106" s="22" t="s">
        <v>411</v>
      </c>
    </row>
    <row r="107" spans="9:12" ht="38.25" x14ac:dyDescent="0.2">
      <c r="I107" s="189" t="str">
        <f t="shared" si="0"/>
        <v>Bemerkungen: Die Preise sind mengengewichtet und enthalten keine Mehrwertsteuer. Als Erntejahr gilt der Zeitraum vom Juli bis Juni des Folgejahres.</v>
      </c>
      <c r="J107" s="22" t="s">
        <v>40</v>
      </c>
      <c r="K107" s="254" t="s">
        <v>315</v>
      </c>
      <c r="L107" s="22" t="s">
        <v>412</v>
      </c>
    </row>
    <row r="108" spans="9:12" x14ac:dyDescent="0.2">
      <c r="I108" s="189">
        <f t="shared" si="0"/>
        <v>0</v>
      </c>
      <c r="J108" s="190"/>
      <c r="K108" s="254"/>
      <c r="L108" s="22"/>
    </row>
    <row r="109" spans="9:12" x14ac:dyDescent="0.2">
      <c r="I109" s="189" t="str">
        <f t="shared" si="0"/>
        <v>Preise franko Mischfutterhersteller</v>
      </c>
      <c r="J109" s="1" t="s">
        <v>470</v>
      </c>
      <c r="K109" s="11" t="s">
        <v>316</v>
      </c>
      <c r="L109" s="1" t="s">
        <v>399</v>
      </c>
    </row>
    <row r="110" spans="9:12" x14ac:dyDescent="0.2">
      <c r="I110" s="189" t="str">
        <f t="shared" si="0"/>
        <v>CHF/100kg</v>
      </c>
      <c r="J110" s="11" t="s">
        <v>267</v>
      </c>
      <c r="K110" s="11" t="s">
        <v>48</v>
      </c>
      <c r="L110" s="11" t="s">
        <v>267</v>
      </c>
    </row>
    <row r="111" spans="9:12" ht="15" x14ac:dyDescent="0.25">
      <c r="I111" s="189" t="str">
        <f t="shared" si="0"/>
        <v>aktuelles Erntejahr, Monat</v>
      </c>
      <c r="J111" s="11" t="s">
        <v>268</v>
      </c>
      <c r="K111" s="11" t="s">
        <v>227</v>
      </c>
      <c r="L111" t="s">
        <v>228</v>
      </c>
    </row>
    <row r="112" spans="9:12" x14ac:dyDescent="0.2">
      <c r="I112" s="189">
        <f t="shared" si="0"/>
        <v>0</v>
      </c>
      <c r="J112" s="190"/>
      <c r="K112" s="191"/>
      <c r="L112" s="192"/>
    </row>
    <row r="113" spans="8:12" ht="13.5" thickBot="1" x14ac:dyDescent="0.25">
      <c r="I113" s="189">
        <f t="shared" si="0"/>
        <v>0</v>
      </c>
      <c r="J113" s="190"/>
      <c r="K113" s="191"/>
      <c r="L113" s="192"/>
    </row>
    <row r="114" spans="8:12" x14ac:dyDescent="0.2">
      <c r="H114" s="182" t="s">
        <v>269</v>
      </c>
      <c r="I114" s="237" t="str">
        <f t="shared" si="0"/>
        <v>Tab. 3: Futtermittel</v>
      </c>
      <c r="J114" s="260" t="s">
        <v>55</v>
      </c>
      <c r="K114" s="261" t="s">
        <v>317</v>
      </c>
      <c r="L114" s="60" t="s">
        <v>414</v>
      </c>
    </row>
    <row r="115" spans="8:12" ht="25.5" x14ac:dyDescent="0.2">
      <c r="I115" s="189" t="str">
        <f t="shared" si="0"/>
        <v>Internationale Börsennotierung, Frachtkosten aus Übersee sowie Währungskurse</v>
      </c>
      <c r="J115" s="55" t="s">
        <v>54</v>
      </c>
      <c r="K115" s="55" t="s">
        <v>318</v>
      </c>
      <c r="L115" s="55" t="s">
        <v>415</v>
      </c>
    </row>
    <row r="116" spans="8:12" x14ac:dyDescent="0.2">
      <c r="I116" s="189" t="str">
        <f t="shared" si="0"/>
        <v>2016 - 2023, Monat</v>
      </c>
      <c r="J116" s="312" t="s">
        <v>576</v>
      </c>
      <c r="K116" s="312" t="s">
        <v>577</v>
      </c>
      <c r="L116" s="312" t="s">
        <v>575</v>
      </c>
    </row>
    <row r="117" spans="8:12" x14ac:dyDescent="0.2">
      <c r="I117" s="189">
        <f t="shared" si="0"/>
        <v>0</v>
      </c>
      <c r="J117" s="362"/>
      <c r="K117" s="191"/>
      <c r="L117" s="192"/>
    </row>
    <row r="118" spans="8:12" x14ac:dyDescent="0.2">
      <c r="I118" s="189">
        <f t="shared" si="0"/>
        <v>0</v>
      </c>
      <c r="J118" s="362"/>
      <c r="K118" s="191"/>
      <c r="L118" s="192"/>
    </row>
    <row r="119" spans="8:12" x14ac:dyDescent="0.2">
      <c r="I119" s="189">
        <f t="shared" si="0"/>
        <v>0</v>
      </c>
      <c r="J119" s="24"/>
      <c r="K119" s="191"/>
      <c r="L119" s="192"/>
    </row>
    <row r="120" spans="8:12" x14ac:dyDescent="0.2">
      <c r="I120" s="189" t="str">
        <f t="shared" si="0"/>
        <v>Börsennotierung</v>
      </c>
      <c r="J120" s="31" t="s">
        <v>53</v>
      </c>
      <c r="K120" s="191" t="s">
        <v>244</v>
      </c>
      <c r="L120" s="31" t="s">
        <v>413</v>
      </c>
    </row>
    <row r="121" spans="8:12" x14ac:dyDescent="0.2">
      <c r="I121" s="189">
        <f t="shared" si="0"/>
        <v>0</v>
      </c>
      <c r="J121" s="119"/>
      <c r="K121" s="191"/>
      <c r="L121" s="192"/>
    </row>
    <row r="122" spans="8:12" x14ac:dyDescent="0.2">
      <c r="I122" s="189" t="str">
        <f t="shared" si="0"/>
        <v>Körnermais MATIF</v>
      </c>
      <c r="J122" s="258" t="s">
        <v>33</v>
      </c>
      <c r="K122" s="258" t="s">
        <v>319</v>
      </c>
      <c r="L122" s="278" t="s">
        <v>416</v>
      </c>
    </row>
    <row r="123" spans="8:12" x14ac:dyDescent="0.2">
      <c r="I123" s="189">
        <f t="shared" si="0"/>
        <v>0</v>
      </c>
      <c r="J123" s="259"/>
      <c r="K123" s="259"/>
      <c r="L123" s="279"/>
    </row>
    <row r="124" spans="8:12" x14ac:dyDescent="0.2">
      <c r="I124" s="189" t="str">
        <f t="shared" si="0"/>
        <v>Körnermais CBOT</v>
      </c>
      <c r="J124" s="258" t="s">
        <v>52</v>
      </c>
      <c r="K124" s="258" t="s">
        <v>320</v>
      </c>
      <c r="L124" s="278" t="s">
        <v>417</v>
      </c>
    </row>
    <row r="125" spans="8:12" x14ac:dyDescent="0.2">
      <c r="I125" s="189">
        <f t="shared" si="0"/>
        <v>0</v>
      </c>
      <c r="J125" s="259"/>
      <c r="K125" s="259"/>
      <c r="L125" s="279"/>
    </row>
    <row r="126" spans="8:12" x14ac:dyDescent="0.2">
      <c r="I126" s="189" t="str">
        <f t="shared" si="0"/>
        <v>Sojaschrot CBOT</v>
      </c>
      <c r="J126" s="258" t="s">
        <v>42</v>
      </c>
      <c r="K126" s="258" t="s">
        <v>321</v>
      </c>
      <c r="L126" s="278" t="s">
        <v>418</v>
      </c>
    </row>
    <row r="127" spans="8:12" x14ac:dyDescent="0.2">
      <c r="I127" s="189">
        <f t="shared" si="0"/>
        <v>0</v>
      </c>
      <c r="J127" s="259"/>
      <c r="K127" s="259"/>
      <c r="L127" s="279"/>
    </row>
    <row r="128" spans="8:12" x14ac:dyDescent="0.2">
      <c r="I128" s="189" t="str">
        <f t="shared" si="0"/>
        <v>Frachtkosten</v>
      </c>
      <c r="J128" s="31" t="s">
        <v>31</v>
      </c>
      <c r="K128" s="31" t="s">
        <v>251</v>
      </c>
      <c r="L128" s="31" t="s">
        <v>419</v>
      </c>
    </row>
    <row r="129" spans="8:14" x14ac:dyDescent="0.2">
      <c r="I129" s="189" t="str">
        <f t="shared" si="0"/>
        <v>Brasilien / EU (ARAH)</v>
      </c>
      <c r="J129" s="258" t="s">
        <v>32</v>
      </c>
      <c r="K129" s="258" t="s">
        <v>322</v>
      </c>
      <c r="L129" s="278" t="s">
        <v>420</v>
      </c>
    </row>
    <row r="130" spans="8:14" x14ac:dyDescent="0.2">
      <c r="I130" s="189">
        <f t="shared" si="0"/>
        <v>0</v>
      </c>
      <c r="J130" s="259"/>
      <c r="K130" s="259"/>
      <c r="L130" s="279"/>
    </row>
    <row r="131" spans="8:14" x14ac:dyDescent="0.2">
      <c r="I131" s="189" t="str">
        <f t="shared" si="0"/>
        <v>Wechselkurse</v>
      </c>
      <c r="J131" s="50" t="s">
        <v>67</v>
      </c>
      <c r="K131" s="256" t="s">
        <v>323</v>
      </c>
      <c r="L131" s="256" t="s">
        <v>421</v>
      </c>
    </row>
    <row r="132" spans="8:14" x14ac:dyDescent="0.2">
      <c r="I132" s="189" t="str">
        <f t="shared" si="0"/>
        <v>Euro</v>
      </c>
      <c r="J132" s="170" t="s">
        <v>36</v>
      </c>
      <c r="K132" s="170" t="s">
        <v>36</v>
      </c>
      <c r="L132" s="170" t="s">
        <v>36</v>
      </c>
    </row>
    <row r="133" spans="8:14" x14ac:dyDescent="0.2">
      <c r="I133" s="189" t="str">
        <f t="shared" si="0"/>
        <v>US Dollar</v>
      </c>
      <c r="J133" s="29" t="s">
        <v>37</v>
      </c>
      <c r="K133" s="29" t="s">
        <v>324</v>
      </c>
      <c r="L133" s="29" t="s">
        <v>422</v>
      </c>
    </row>
    <row r="134" spans="8:14" ht="25.5" x14ac:dyDescent="0.2">
      <c r="I134" s="189" t="str">
        <f t="shared" si="0"/>
        <v>Quellen: International Grains Council (IGC), Schweizerische Nationalbank (SNB)</v>
      </c>
      <c r="J134" s="56" t="s">
        <v>41</v>
      </c>
      <c r="K134" s="254" t="s">
        <v>325</v>
      </c>
      <c r="L134" s="254" t="s">
        <v>423</v>
      </c>
    </row>
    <row r="135" spans="8:14" ht="25.5" x14ac:dyDescent="0.2">
      <c r="I135" s="189" t="str">
        <f t="shared" si="0"/>
        <v xml:space="preserve">Begriffe: CBOT = Terminbörse Chicago Board of Trade, MATIF SA  = Marché à Terme International de France, ARAH = Frachtkosten per Schiff nach </v>
      </c>
      <c r="J135" s="57" t="s">
        <v>58</v>
      </c>
      <c r="K135" s="57" t="s">
        <v>326</v>
      </c>
      <c r="L135" s="277" t="s">
        <v>424</v>
      </c>
    </row>
    <row r="136" spans="8:14" x14ac:dyDescent="0.2">
      <c r="I136" s="189" t="str">
        <f t="shared" si="0"/>
        <v>Antwerpen, Rotterdam, Amsterdam und Hamburg.</v>
      </c>
      <c r="J136" s="57" t="s">
        <v>59</v>
      </c>
      <c r="K136" s="57" t="s">
        <v>327</v>
      </c>
      <c r="L136" s="254" t="s">
        <v>425</v>
      </c>
    </row>
    <row r="137" spans="8:14" x14ac:dyDescent="0.2">
      <c r="I137" s="189" t="str">
        <f t="shared" si="0"/>
        <v>1 Bushel (Mais) = 25.4012 kg, 1 short ton = 907.18474 kg</v>
      </c>
      <c r="J137" s="58" t="s">
        <v>47</v>
      </c>
      <c r="K137" s="57" t="s">
        <v>328</v>
      </c>
      <c r="L137" s="254" t="s">
        <v>47</v>
      </c>
      <c r="N137" s="219"/>
    </row>
    <row r="138" spans="8:14" ht="25.5" x14ac:dyDescent="0.2">
      <c r="I138" s="189" t="str">
        <f t="shared" si="0"/>
        <v>Bemerkung: Die monatlichen Notierungen entsprechen dem arithmetischen Mittel der jeweiligen täglichen Schlusskurse.</v>
      </c>
      <c r="J138" s="89" t="s">
        <v>96</v>
      </c>
      <c r="K138" s="257" t="s">
        <v>249</v>
      </c>
      <c r="L138" s="254" t="s">
        <v>250</v>
      </c>
      <c r="M138" s="219"/>
    </row>
    <row r="139" spans="8:14" x14ac:dyDescent="0.2">
      <c r="I139" s="189">
        <f t="shared" ref="I139:I224" si="2">IF($I$1="d",J139,IF($I$1="f",K139,IF($I$1="i",L139)))</f>
        <v>0</v>
      </c>
      <c r="J139" s="220"/>
      <c r="K139" s="191"/>
      <c r="L139" s="192"/>
    </row>
    <row r="140" spans="8:14" x14ac:dyDescent="0.2">
      <c r="I140" s="189">
        <f t="shared" si="2"/>
        <v>0</v>
      </c>
      <c r="J140" s="190"/>
      <c r="K140" s="218"/>
      <c r="L140" s="192"/>
    </row>
    <row r="141" spans="8:14" x14ac:dyDescent="0.2">
      <c r="I141" s="189">
        <f t="shared" si="2"/>
        <v>0</v>
      </c>
      <c r="J141" s="190"/>
      <c r="K141" s="191"/>
      <c r="L141" s="192"/>
    </row>
    <row r="142" spans="8:14" ht="13.5" thickBot="1" x14ac:dyDescent="0.25">
      <c r="I142" s="212">
        <f t="shared" si="2"/>
        <v>0</v>
      </c>
      <c r="J142" s="217"/>
      <c r="K142" s="214"/>
      <c r="L142" s="215"/>
    </row>
    <row r="143" spans="8:14" x14ac:dyDescent="0.2">
      <c r="H143" s="182" t="s">
        <v>270</v>
      </c>
      <c r="I143" s="189">
        <f t="shared" si="2"/>
        <v>0</v>
      </c>
      <c r="J143" s="190"/>
      <c r="K143" s="191"/>
      <c r="L143" s="192"/>
    </row>
    <row r="144" spans="8:14" x14ac:dyDescent="0.2">
      <c r="I144" s="189" t="str">
        <f t="shared" si="2"/>
        <v>Tab. 5: Mischfutter</v>
      </c>
      <c r="J144" s="34" t="s">
        <v>73</v>
      </c>
      <c r="K144" s="62" t="s">
        <v>334</v>
      </c>
      <c r="L144" s="62" t="s">
        <v>426</v>
      </c>
    </row>
    <row r="145" spans="9:14" x14ac:dyDescent="0.2">
      <c r="I145" s="189" t="str">
        <f t="shared" si="2"/>
        <v>Preise, Preisliste (indikativ), exkl. Mehrwertsteuer</v>
      </c>
      <c r="J145" s="39" t="s">
        <v>145</v>
      </c>
      <c r="K145" s="263" t="s">
        <v>335</v>
      </c>
      <c r="L145" s="263" t="s">
        <v>427</v>
      </c>
    </row>
    <row r="146" spans="9:14" x14ac:dyDescent="0.2">
      <c r="I146" s="189" t="str">
        <f t="shared" si="2"/>
        <v>CHF / 100 kg</v>
      </c>
      <c r="J146" s="34" t="s">
        <v>48</v>
      </c>
      <c r="K146" s="62" t="s">
        <v>48</v>
      </c>
      <c r="L146" s="62" t="s">
        <v>48</v>
      </c>
    </row>
    <row r="147" spans="9:14" x14ac:dyDescent="0.2">
      <c r="I147" s="189" t="str">
        <f t="shared" si="2"/>
        <v>2012 - 2023, Quartal (Q)</v>
      </c>
      <c r="J147" s="295" t="s">
        <v>578</v>
      </c>
      <c r="K147" s="295" t="s">
        <v>579</v>
      </c>
      <c r="L147" s="295" t="s">
        <v>580</v>
      </c>
    </row>
    <row r="148" spans="9:14" x14ac:dyDescent="0.2">
      <c r="I148" s="189">
        <f t="shared" si="2"/>
        <v>0</v>
      </c>
      <c r="J148" s="168"/>
      <c r="K148" s="191"/>
      <c r="L148" s="192"/>
    </row>
    <row r="149" spans="9:14" x14ac:dyDescent="0.2">
      <c r="I149" s="189">
        <f t="shared" si="2"/>
        <v>0</v>
      </c>
      <c r="J149" s="168"/>
      <c r="K149" s="191"/>
      <c r="L149" s="211"/>
    </row>
    <row r="150" spans="9:14" x14ac:dyDescent="0.2">
      <c r="I150" s="189" t="str">
        <f t="shared" si="2"/>
        <v>Legehennenfutter</v>
      </c>
      <c r="J150" s="35" t="s">
        <v>10</v>
      </c>
      <c r="K150" s="35" t="s">
        <v>336</v>
      </c>
      <c r="L150" s="35" t="s">
        <v>428</v>
      </c>
    </row>
    <row r="151" spans="9:14" x14ac:dyDescent="0.2">
      <c r="I151" s="189" t="str">
        <f t="shared" si="2"/>
        <v>Pouletmastfutter</v>
      </c>
      <c r="J151" s="36" t="s">
        <v>8</v>
      </c>
      <c r="K151" s="40" t="s">
        <v>337</v>
      </c>
      <c r="L151" s="40" t="s">
        <v>429</v>
      </c>
    </row>
    <row r="152" spans="9:14" x14ac:dyDescent="0.2">
      <c r="I152" s="189" t="str">
        <f t="shared" si="2"/>
        <v>Muttersauen Alleinfutter</v>
      </c>
      <c r="J152" s="36" t="s">
        <v>9</v>
      </c>
      <c r="K152" s="40" t="s">
        <v>338</v>
      </c>
      <c r="L152" s="40" t="s">
        <v>430</v>
      </c>
    </row>
    <row r="153" spans="9:14" x14ac:dyDescent="0.2">
      <c r="I153" s="189" t="str">
        <f t="shared" si="2"/>
        <v>Jagermast Alleinfutter</v>
      </c>
      <c r="J153" s="36" t="s">
        <v>5</v>
      </c>
      <c r="K153" s="40" t="s">
        <v>339</v>
      </c>
      <c r="L153" s="40" t="s">
        <v>431</v>
      </c>
    </row>
    <row r="154" spans="9:14" x14ac:dyDescent="0.2">
      <c r="I154" s="189" t="str">
        <f t="shared" si="2"/>
        <v>Getreidemischung Milchkühe</v>
      </c>
      <c r="J154" s="36" t="s">
        <v>7</v>
      </c>
      <c r="K154" s="40" t="s">
        <v>340</v>
      </c>
      <c r="L154" s="40" t="s">
        <v>432</v>
      </c>
      <c r="N154" s="221"/>
    </row>
    <row r="155" spans="9:14" x14ac:dyDescent="0.2">
      <c r="I155" s="189" t="str">
        <f t="shared" si="2"/>
        <v>Munimastfutter</v>
      </c>
      <c r="J155" s="36" t="s">
        <v>12</v>
      </c>
      <c r="K155" s="40" t="s">
        <v>341</v>
      </c>
      <c r="L155" s="40" t="s">
        <v>433</v>
      </c>
    </row>
    <row r="156" spans="9:14" x14ac:dyDescent="0.2">
      <c r="I156" s="189" t="str">
        <f t="shared" si="2"/>
        <v>Legehennenfutter, Vertragsproduktion (1)</v>
      </c>
      <c r="J156" s="40" t="s">
        <v>71</v>
      </c>
      <c r="K156" s="40" t="s">
        <v>342</v>
      </c>
      <c r="L156" s="40" t="s">
        <v>434</v>
      </c>
    </row>
    <row r="157" spans="9:14" x14ac:dyDescent="0.2">
      <c r="I157" s="189" t="str">
        <f t="shared" si="2"/>
        <v>Pouletmastfutter, Vertragsproduktion (1)</v>
      </c>
      <c r="J157" s="40" t="s">
        <v>72</v>
      </c>
      <c r="K157" s="40" t="s">
        <v>343</v>
      </c>
      <c r="L157" s="280" t="s">
        <v>435</v>
      </c>
    </row>
    <row r="158" spans="9:14" x14ac:dyDescent="0.2">
      <c r="I158" s="189" t="str">
        <f t="shared" si="2"/>
        <v>Anzahl Mischfutterhersteller: 5</v>
      </c>
      <c r="J158" s="281" t="s">
        <v>16</v>
      </c>
      <c r="K158" s="281" t="s">
        <v>493</v>
      </c>
      <c r="L158" s="281" t="s">
        <v>436</v>
      </c>
    </row>
    <row r="159" spans="9:14" ht="25.5" x14ac:dyDescent="0.2">
      <c r="I159" s="189" t="str">
        <f t="shared" si="2"/>
        <v>Quelle: Fachbereich Marktanalysen, BLW (Umfrage bei Mischfutterherstellern)</v>
      </c>
      <c r="J159" s="41" t="s">
        <v>184</v>
      </c>
      <c r="K159" s="41" t="s">
        <v>245</v>
      </c>
      <c r="L159" s="41" t="s">
        <v>411</v>
      </c>
    </row>
    <row r="160" spans="9:14" ht="38.25" x14ac:dyDescent="0.2">
      <c r="I160" s="189" t="str">
        <f t="shared" si="2"/>
        <v xml:space="preserve">(1) Die Geflügelhalter produzieren zu vertraglich festgelegten Bedingungen mit einer Abnehmerorganisation. Die Verträge umfassen in der Regel die ganze Produktionslinie vom </v>
      </c>
      <c r="J160" s="59" t="s">
        <v>60</v>
      </c>
      <c r="K160" s="264" t="s">
        <v>344</v>
      </c>
      <c r="L160" s="264" t="s">
        <v>437</v>
      </c>
    </row>
    <row r="161" spans="9:12" ht="25.5" x14ac:dyDescent="0.2">
      <c r="I161" s="189" t="str">
        <f t="shared" si="2"/>
        <v>Bezug der Bruteier und Küken sowie des Futters bis hin zum Endprodukt Ei oder Poulet (vertikale Integration, netto Preise).</v>
      </c>
      <c r="J161" s="59" t="s">
        <v>61</v>
      </c>
      <c r="K161" s="41" t="s">
        <v>345</v>
      </c>
      <c r="L161" s="41" t="s">
        <v>438</v>
      </c>
    </row>
    <row r="162" spans="9:12" ht="25.5" customHeight="1" x14ac:dyDescent="0.2">
      <c r="I162" s="189" t="str">
        <f t="shared" si="2"/>
        <v xml:space="preserve">Bemerkung: Die Mischfutterhersteller liefern in jedem Quartal ihre aktuellen Preislisten. Die Preise enthalten keine Mehrwertsteuer und sind nach Lieferant gewichtet. Als Erntejahr </v>
      </c>
      <c r="J162" s="59" t="s">
        <v>62</v>
      </c>
      <c r="K162" s="264" t="s">
        <v>346</v>
      </c>
      <c r="L162" s="41" t="s">
        <v>439</v>
      </c>
    </row>
    <row r="163" spans="9:12" x14ac:dyDescent="0.2">
      <c r="I163" s="189" t="str">
        <f t="shared" si="2"/>
        <v>gilt der Zeitraum vom Juli bis Juni des Folgejahres.</v>
      </c>
      <c r="J163" s="59" t="s">
        <v>63</v>
      </c>
      <c r="K163" s="41" t="s">
        <v>347</v>
      </c>
      <c r="L163" s="41" t="s">
        <v>440</v>
      </c>
    </row>
    <row r="164" spans="9:12" x14ac:dyDescent="0.2">
      <c r="I164" s="189" t="str">
        <f t="shared" si="2"/>
        <v>Bruttopreise gesackt</v>
      </c>
      <c r="J164" s="109" t="s">
        <v>49</v>
      </c>
      <c r="K164" s="109" t="s">
        <v>348</v>
      </c>
      <c r="L164" s="282" t="s">
        <v>444</v>
      </c>
    </row>
    <row r="165" spans="9:12" x14ac:dyDescent="0.2">
      <c r="I165" s="189" t="str">
        <f t="shared" si="2"/>
        <v>lose, bis 22 t pro Lieferung</v>
      </c>
      <c r="J165" s="109" t="s">
        <v>155</v>
      </c>
      <c r="K165" s="109" t="s">
        <v>349</v>
      </c>
      <c r="L165" s="282" t="s">
        <v>445</v>
      </c>
    </row>
    <row r="166" spans="9:12" x14ac:dyDescent="0.2">
      <c r="I166" s="189">
        <f t="shared" si="2"/>
        <v>0</v>
      </c>
      <c r="J166" s="191"/>
      <c r="K166" s="191"/>
      <c r="L166" s="265"/>
    </row>
    <row r="167" spans="9:12" x14ac:dyDescent="0.2">
      <c r="I167" s="189" t="str">
        <f t="shared" si="2"/>
        <v>Gehaltstabelle zur Vergleichbarkeit der einzelnen Futtermittel</v>
      </c>
      <c r="J167" s="1" t="s">
        <v>17</v>
      </c>
      <c r="K167" s="1" t="s">
        <v>350</v>
      </c>
      <c r="L167" s="1" t="s">
        <v>441</v>
      </c>
    </row>
    <row r="168" spans="9:12" ht="25.5" x14ac:dyDescent="0.2">
      <c r="I168" s="189" t="str">
        <f t="shared" si="2"/>
        <v xml:space="preserve">Damit die Vergleichbarkeit der Mischfutter unter den Anbietern gegeben ist, bestimmen die Datenlieferanten, welches ihrer </v>
      </c>
      <c r="J168" s="11" t="s">
        <v>64</v>
      </c>
      <c r="K168" s="265" t="s">
        <v>351</v>
      </c>
      <c r="L168" s="265" t="s">
        <v>442</v>
      </c>
    </row>
    <row r="169" spans="9:12" x14ac:dyDescent="0.2">
      <c r="I169" s="189" t="str">
        <f t="shared" si="2"/>
        <v>Produkte den Gehaltsvorgaben am ehesten entspricht:</v>
      </c>
      <c r="J169" s="11" t="s">
        <v>65</v>
      </c>
      <c r="K169" s="62" t="s">
        <v>352</v>
      </c>
      <c r="L169" s="62" t="s">
        <v>443</v>
      </c>
    </row>
    <row r="170" spans="9:12" x14ac:dyDescent="0.2">
      <c r="I170" s="189">
        <f t="shared" si="2"/>
        <v>0</v>
      </c>
      <c r="J170" s="11"/>
      <c r="L170" s="192"/>
    </row>
    <row r="171" spans="9:12" x14ac:dyDescent="0.2">
      <c r="I171" s="189" t="str">
        <f t="shared" si="2"/>
        <v>Mischfutter</v>
      </c>
      <c r="J171" s="238" t="s">
        <v>18</v>
      </c>
      <c r="K171" s="266" t="s">
        <v>353</v>
      </c>
      <c r="L171" s="238" t="s">
        <v>446</v>
      </c>
    </row>
    <row r="172" spans="9:12" x14ac:dyDescent="0.2">
      <c r="I172" s="189" t="str">
        <f t="shared" si="2"/>
        <v>Muttersauen-Alleinfutter, Mehl</v>
      </c>
      <c r="J172" s="238" t="s">
        <v>20</v>
      </c>
      <c r="K172" s="267" t="s">
        <v>354</v>
      </c>
      <c r="L172" s="239" t="s">
        <v>447</v>
      </c>
    </row>
    <row r="173" spans="9:12" x14ac:dyDescent="0.2">
      <c r="I173" s="189" t="str">
        <f t="shared" si="2"/>
        <v>Jager-Mast Alleinfutter, Mehl</v>
      </c>
      <c r="J173" s="238" t="s">
        <v>21</v>
      </c>
      <c r="K173" s="267" t="s">
        <v>355</v>
      </c>
      <c r="L173" s="239" t="s">
        <v>448</v>
      </c>
    </row>
    <row r="174" spans="9:12" ht="25.5" x14ac:dyDescent="0.2">
      <c r="I174" s="189" t="str">
        <f t="shared" si="2"/>
        <v>Legehennen Standard Alleinfutter, hergestellt nach CNF / Migros Richtlinien, hygienisiert, strukturiert,  Vertragsproduktion</v>
      </c>
      <c r="J174" s="238" t="s">
        <v>22</v>
      </c>
      <c r="K174" s="267" t="s">
        <v>356</v>
      </c>
      <c r="L174" s="239" t="s">
        <v>449</v>
      </c>
    </row>
    <row r="175" spans="9:12" ht="25.5" x14ac:dyDescent="0.2">
      <c r="I175" s="189" t="str">
        <f t="shared" si="2"/>
        <v>Pouletmastfutter Intensiv, Vertragsproduktion, hygienisiert, gewürfelt oder strukturiert</v>
      </c>
      <c r="J175" s="238" t="s">
        <v>23</v>
      </c>
      <c r="K175" s="267" t="s">
        <v>357</v>
      </c>
      <c r="L175" s="239" t="s">
        <v>450</v>
      </c>
    </row>
    <row r="176" spans="9:12" x14ac:dyDescent="0.2">
      <c r="I176" s="189" t="str">
        <f t="shared" si="2"/>
        <v>Getreidemischung für Milchkühe</v>
      </c>
      <c r="J176" s="238" t="s">
        <v>24</v>
      </c>
      <c r="K176" s="266" t="s">
        <v>358</v>
      </c>
      <c r="L176" s="283" t="s">
        <v>432</v>
      </c>
    </row>
    <row r="177" spans="9:12" ht="25.5" x14ac:dyDescent="0.2">
      <c r="I177" s="189" t="str">
        <f t="shared" si="2"/>
        <v>Munimastfutter bis LG 350 kg, zu 2/3 Maissilage und 1/3 Grassilage gewürfelt</v>
      </c>
      <c r="J177" s="239" t="s">
        <v>25</v>
      </c>
      <c r="K177" s="267" t="s">
        <v>359</v>
      </c>
      <c r="L177" s="239" t="s">
        <v>451</v>
      </c>
    </row>
    <row r="178" spans="9:12" ht="25.5" x14ac:dyDescent="0.2">
      <c r="I178" s="189" t="str">
        <f t="shared" si="2"/>
        <v>Abkürzungen: RP = Rohprotein, MJ = Megajoule, VES = Verdauliche Energie Schwein, UEG = Umsetzbare Energie Geflügel, NEV = Netto Energie Mast</v>
      </c>
      <c r="J178" s="59" t="s">
        <v>50</v>
      </c>
      <c r="K178" s="41" t="s">
        <v>360</v>
      </c>
      <c r="L178" s="41" t="s">
        <v>452</v>
      </c>
    </row>
    <row r="179" spans="9:12" ht="38.25" x14ac:dyDescent="0.2">
      <c r="I179" s="189" t="str">
        <f t="shared" si="2"/>
        <v>Die Gehaltsvorgaben wurden für das Rindvieh- und Schweinefutter von Agroscope Liebefeld-Posieux(ALP) und für das Geflügelfutter durch das Aviforum in Zollikofen ausgearbeitet.</v>
      </c>
      <c r="J179" s="59" t="s">
        <v>271</v>
      </c>
      <c r="K179" s="41" t="s">
        <v>361</v>
      </c>
      <c r="L179" s="41" t="s">
        <v>453</v>
      </c>
    </row>
    <row r="180" spans="9:12" x14ac:dyDescent="0.2">
      <c r="I180" s="189">
        <f t="shared" si="2"/>
        <v>0</v>
      </c>
      <c r="J180" s="11"/>
      <c r="K180" s="191"/>
      <c r="L180" s="192"/>
    </row>
    <row r="181" spans="9:12" x14ac:dyDescent="0.2">
      <c r="I181" s="189" t="str">
        <f t="shared" si="2"/>
        <v>Durchschnittliche Loserabatte für Lieferung franko Haus (Silo) pro 100 kg</v>
      </c>
      <c r="J181" s="1" t="s">
        <v>26</v>
      </c>
      <c r="K181" s="1" t="s">
        <v>362</v>
      </c>
      <c r="L181" s="1" t="s">
        <v>454</v>
      </c>
    </row>
    <row r="182" spans="9:12" x14ac:dyDescent="0.2">
      <c r="I182" s="189">
        <f t="shared" si="2"/>
        <v>0</v>
      </c>
      <c r="J182" s="43"/>
      <c r="K182" s="43"/>
      <c r="L182" s="192"/>
    </row>
    <row r="183" spans="9:12" x14ac:dyDescent="0.2">
      <c r="I183" s="189" t="str">
        <f t="shared" si="2"/>
        <v>ab</v>
      </c>
      <c r="J183" s="45" t="s">
        <v>28</v>
      </c>
      <c r="K183" s="268" t="s">
        <v>363</v>
      </c>
      <c r="L183" s="285" t="s">
        <v>457</v>
      </c>
    </row>
    <row r="184" spans="9:12" x14ac:dyDescent="0.2">
      <c r="I184" s="189" t="str">
        <f t="shared" si="2"/>
        <v>Würfelzuschlag 1.50 bis 2.50 CHF / 100 kg</v>
      </c>
      <c r="J184" s="46" t="s">
        <v>56</v>
      </c>
      <c r="K184" s="269" t="s">
        <v>364</v>
      </c>
      <c r="L184" s="269" t="s">
        <v>458</v>
      </c>
    </row>
    <row r="185" spans="9:12" ht="15" x14ac:dyDescent="0.25">
      <c r="I185" s="189">
        <f t="shared" si="2"/>
        <v>0</v>
      </c>
      <c r="J185" s="135"/>
      <c r="K185" s="191"/>
      <c r="L185" s="192"/>
    </row>
    <row r="186" spans="9:12" x14ac:dyDescent="0.2">
      <c r="I186" s="189" t="str">
        <f t="shared" si="2"/>
        <v>Losgrösse</v>
      </c>
      <c r="J186" s="42" t="s">
        <v>27</v>
      </c>
      <c r="K186" s="107" t="s">
        <v>365</v>
      </c>
      <c r="L186" s="42" t="s">
        <v>455</v>
      </c>
    </row>
    <row r="187" spans="9:12" x14ac:dyDescent="0.2">
      <c r="I187" s="189" t="str">
        <f t="shared" si="2"/>
        <v xml:space="preserve"> im Durchschnitt CHF/100 kg</v>
      </c>
      <c r="J187" s="242" t="s">
        <v>57</v>
      </c>
      <c r="K187" s="270" t="s">
        <v>366</v>
      </c>
      <c r="L187" s="284" t="s">
        <v>456</v>
      </c>
    </row>
    <row r="188" spans="9:12" ht="15" x14ac:dyDescent="0.25">
      <c r="I188" s="189">
        <f t="shared" si="2"/>
        <v>0</v>
      </c>
      <c r="J188" s="242"/>
      <c r="K188" s="191"/>
      <c r="L188" s="135"/>
    </row>
    <row r="189" spans="9:12" x14ac:dyDescent="0.2">
      <c r="I189" s="189" t="str">
        <f t="shared" si="2"/>
        <v>bis</v>
      </c>
      <c r="J189" s="11" t="s">
        <v>29</v>
      </c>
      <c r="K189" s="191" t="s">
        <v>471</v>
      </c>
      <c r="L189" s="42" t="s">
        <v>472</v>
      </c>
    </row>
    <row r="190" spans="9:12" x14ac:dyDescent="0.2">
      <c r="I190" s="189">
        <f t="shared" si="2"/>
        <v>0</v>
      </c>
      <c r="J190" s="11"/>
      <c r="K190" s="191"/>
      <c r="L190" s="42"/>
    </row>
    <row r="191" spans="9:12" x14ac:dyDescent="0.2">
      <c r="I191" s="189" t="str">
        <f t="shared" si="2"/>
        <v>Gehaltswerte</v>
      </c>
      <c r="J191" s="11" t="s">
        <v>473</v>
      </c>
      <c r="K191" s="191" t="s">
        <v>477</v>
      </c>
      <c r="L191" s="192" t="s">
        <v>479</v>
      </c>
    </row>
    <row r="192" spans="9:12" x14ac:dyDescent="0.2">
      <c r="I192" s="189" t="str">
        <f t="shared" si="2"/>
        <v>Einheit</v>
      </c>
      <c r="J192" s="190" t="s">
        <v>19</v>
      </c>
      <c r="K192" s="191" t="s">
        <v>480</v>
      </c>
      <c r="L192" s="192" t="s">
        <v>478</v>
      </c>
    </row>
    <row r="193" spans="9:12" x14ac:dyDescent="0.2">
      <c r="I193" s="189" t="str">
        <f t="shared" si="2"/>
        <v>Gehaltsvorgabe</v>
      </c>
      <c r="J193" s="190" t="s">
        <v>474</v>
      </c>
      <c r="K193" s="191" t="s">
        <v>476</v>
      </c>
      <c r="L193" s="192" t="s">
        <v>475</v>
      </c>
    </row>
    <row r="194" spans="9:12" x14ac:dyDescent="0.2">
      <c r="I194" s="189">
        <f t="shared" si="2"/>
        <v>0</v>
      </c>
      <c r="J194" s="190"/>
      <c r="K194" s="191"/>
      <c r="L194" s="192"/>
    </row>
    <row r="195" spans="9:12" ht="29.25" customHeight="1" x14ac:dyDescent="0.2">
      <c r="I195" s="189" t="str">
        <f t="shared" si="2"/>
        <v>(1) Die Geflügelhalter produzieren zu vertraglich festgelegten Bedingungen mit einer Abnehmerorganisation.</v>
      </c>
      <c r="J195" s="310" t="s">
        <v>489</v>
      </c>
      <c r="K195" s="218" t="s">
        <v>494</v>
      </c>
      <c r="L195" s="211" t="s">
        <v>495</v>
      </c>
    </row>
    <row r="196" spans="9:12" ht="13.5" thickBot="1" x14ac:dyDescent="0.25">
      <c r="I196" s="212">
        <f t="shared" si="2"/>
        <v>0</v>
      </c>
      <c r="J196" s="217"/>
      <c r="K196" s="214"/>
      <c r="L196" s="215"/>
    </row>
    <row r="197" spans="9:12" x14ac:dyDescent="0.2">
      <c r="I197" s="189">
        <f t="shared" si="2"/>
        <v>0</v>
      </c>
      <c r="J197" s="190"/>
      <c r="K197" s="191"/>
      <c r="L197" s="192"/>
    </row>
    <row r="198" spans="9:12" x14ac:dyDescent="0.2">
      <c r="I198" s="189" t="str">
        <f t="shared" si="2"/>
        <v>Quartal</v>
      </c>
      <c r="J198" s="190" t="s">
        <v>266</v>
      </c>
      <c r="K198" s="191" t="s">
        <v>329</v>
      </c>
      <c r="L198" s="191" t="s">
        <v>329</v>
      </c>
    </row>
    <row r="199" spans="9:12" x14ac:dyDescent="0.2">
      <c r="I199" s="189" t="str">
        <f t="shared" si="2"/>
        <v xml:space="preserve">1. </v>
      </c>
      <c r="J199" s="262" t="s">
        <v>330</v>
      </c>
      <c r="K199" s="191" t="s">
        <v>370</v>
      </c>
      <c r="L199" s="192" t="s">
        <v>496</v>
      </c>
    </row>
    <row r="200" spans="9:12" x14ac:dyDescent="0.2">
      <c r="I200" s="189" t="str">
        <f t="shared" si="2"/>
        <v xml:space="preserve">2. </v>
      </c>
      <c r="J200" s="262" t="s">
        <v>331</v>
      </c>
      <c r="K200" s="191" t="s">
        <v>369</v>
      </c>
      <c r="L200" s="192" t="s">
        <v>497</v>
      </c>
    </row>
    <row r="201" spans="9:12" x14ac:dyDescent="0.2">
      <c r="I201" s="189" t="str">
        <f t="shared" si="2"/>
        <v xml:space="preserve">3. </v>
      </c>
      <c r="J201" s="262" t="s">
        <v>332</v>
      </c>
      <c r="K201" s="191" t="s">
        <v>367</v>
      </c>
      <c r="L201" s="192" t="s">
        <v>498</v>
      </c>
    </row>
    <row r="202" spans="9:12" x14ac:dyDescent="0.2">
      <c r="I202" s="189" t="str">
        <f t="shared" si="2"/>
        <v xml:space="preserve">4. </v>
      </c>
      <c r="J202" s="262" t="s">
        <v>333</v>
      </c>
      <c r="K202" s="191" t="s">
        <v>368</v>
      </c>
      <c r="L202" s="192" t="s">
        <v>499</v>
      </c>
    </row>
    <row r="203" spans="9:12" x14ac:dyDescent="0.2">
      <c r="I203" s="189">
        <f t="shared" si="2"/>
        <v>0</v>
      </c>
      <c r="J203" s="190"/>
      <c r="K203" s="191"/>
      <c r="L203" s="192"/>
    </row>
    <row r="204" spans="9:12" x14ac:dyDescent="0.2">
      <c r="I204" s="189">
        <f t="shared" si="2"/>
        <v>0</v>
      </c>
      <c r="J204" s="190"/>
      <c r="K204" s="191"/>
      <c r="L204" s="192"/>
    </row>
    <row r="205" spans="9:12" ht="15" x14ac:dyDescent="0.25">
      <c r="I205" s="315"/>
      <c r="J205" s="316"/>
      <c r="K205" s="316"/>
      <c r="L205" s="317"/>
    </row>
    <row r="206" spans="9:12" ht="15" x14ac:dyDescent="0.25">
      <c r="I206" s="315" t="str">
        <f t="shared" ref="I206" si="3">IF($I$1="d",J206,IF($I$1="f",K206,IF($I$1="i",L206)))</f>
        <v>Inhaltsverzeichnis</v>
      </c>
      <c r="J206" s="316" t="s">
        <v>502</v>
      </c>
      <c r="K206" s="316" t="s">
        <v>503</v>
      </c>
      <c r="L206" s="317" t="s">
        <v>504</v>
      </c>
    </row>
    <row r="207" spans="9:12" x14ac:dyDescent="0.2">
      <c r="I207" s="189" t="str">
        <f t="shared" si="2"/>
        <v>0 Einleitung, Anleitung</v>
      </c>
      <c r="J207" s="222" t="s">
        <v>259</v>
      </c>
      <c r="K207" s="223" t="s">
        <v>488</v>
      </c>
      <c r="L207" s="224" t="s">
        <v>484</v>
      </c>
    </row>
    <row r="208" spans="9:12" x14ac:dyDescent="0.2">
      <c r="I208" s="189" t="str">
        <f t="shared" si="2"/>
        <v>1 Sammelstelle - Jahr</v>
      </c>
      <c r="J208" s="222" t="s">
        <v>264</v>
      </c>
      <c r="K208" s="223" t="s">
        <v>487</v>
      </c>
      <c r="L208" s="224" t="s">
        <v>483</v>
      </c>
    </row>
    <row r="209" spans="9:12" x14ac:dyDescent="0.2">
      <c r="I209" s="189" t="str">
        <f t="shared" si="2"/>
        <v>2 franko Mühle - Monat</v>
      </c>
      <c r="J209" s="222" t="s">
        <v>265</v>
      </c>
      <c r="K209" s="223" t="s">
        <v>486</v>
      </c>
      <c r="L209" s="224" t="s">
        <v>482</v>
      </c>
    </row>
    <row r="210" spans="9:12" x14ac:dyDescent="0.2">
      <c r="I210" s="189" t="str">
        <f t="shared" si="2"/>
        <v>3 Börse - Monat</v>
      </c>
      <c r="J210" s="222" t="s">
        <v>269</v>
      </c>
      <c r="K210" s="223" t="s">
        <v>485</v>
      </c>
      <c r="L210" s="224" t="s">
        <v>481</v>
      </c>
    </row>
    <row r="211" spans="9:12" x14ac:dyDescent="0.2">
      <c r="I211" s="189" t="str">
        <f t="shared" si="2"/>
        <v>4 Mischfutter - Quartal</v>
      </c>
      <c r="J211" s="222" t="s">
        <v>270</v>
      </c>
      <c r="K211" s="223" t="s">
        <v>500</v>
      </c>
      <c r="L211" s="224" t="s">
        <v>501</v>
      </c>
    </row>
    <row r="212" spans="9:12" x14ac:dyDescent="0.2">
      <c r="I212" s="189">
        <f t="shared" si="2"/>
        <v>0</v>
      </c>
      <c r="J212" s="222"/>
      <c r="K212" s="223"/>
      <c r="L212" s="224"/>
    </row>
    <row r="213" spans="9:12" x14ac:dyDescent="0.2">
      <c r="I213" s="189">
        <f t="shared" si="2"/>
        <v>0</v>
      </c>
      <c r="J213" s="222"/>
      <c r="K213" s="223"/>
      <c r="L213" s="224"/>
    </row>
    <row r="214" spans="9:12" ht="15" x14ac:dyDescent="0.25">
      <c r="I214" s="315"/>
      <c r="J214" s="316"/>
      <c r="K214" s="316"/>
      <c r="L214" s="317"/>
    </row>
    <row r="215" spans="9:12" x14ac:dyDescent="0.2">
      <c r="I215" s="189">
        <f t="shared" si="2"/>
        <v>0</v>
      </c>
      <c r="J215" s="222"/>
      <c r="K215" s="223"/>
      <c r="L215" s="224"/>
    </row>
    <row r="216" spans="9:12" x14ac:dyDescent="0.2">
      <c r="I216" s="189">
        <f t="shared" si="2"/>
        <v>0</v>
      </c>
      <c r="J216" s="222"/>
      <c r="K216" s="223"/>
      <c r="L216" s="224"/>
    </row>
    <row r="217" spans="9:12" x14ac:dyDescent="0.2">
      <c r="I217" s="189">
        <f t="shared" si="2"/>
        <v>0</v>
      </c>
      <c r="J217" s="222"/>
      <c r="K217" s="223"/>
      <c r="L217" s="224"/>
    </row>
    <row r="218" spans="9:12" x14ac:dyDescent="0.2">
      <c r="I218" s="189">
        <f t="shared" si="2"/>
        <v>0</v>
      </c>
      <c r="J218" s="222"/>
      <c r="K218" s="223"/>
      <c r="L218" s="224"/>
    </row>
    <row r="219" spans="9:12" x14ac:dyDescent="0.2">
      <c r="I219" s="189">
        <f t="shared" si="2"/>
        <v>0</v>
      </c>
      <c r="J219" s="222"/>
      <c r="K219" s="223"/>
      <c r="L219" s="224"/>
    </row>
    <row r="220" spans="9:12" x14ac:dyDescent="0.2">
      <c r="I220" s="189">
        <f t="shared" si="2"/>
        <v>0</v>
      </c>
      <c r="J220" s="222"/>
      <c r="K220" s="223"/>
      <c r="L220" s="224"/>
    </row>
    <row r="221" spans="9:12" x14ac:dyDescent="0.2">
      <c r="I221" s="189">
        <f t="shared" si="2"/>
        <v>0</v>
      </c>
      <c r="J221" s="222"/>
      <c r="K221" s="223"/>
      <c r="L221" s="224"/>
    </row>
    <row r="222" spans="9:12" x14ac:dyDescent="0.2">
      <c r="I222" s="189">
        <f t="shared" si="2"/>
        <v>0</v>
      </c>
      <c r="J222" s="222"/>
      <c r="K222" s="223"/>
      <c r="L222" s="224"/>
    </row>
    <row r="223" spans="9:12" x14ac:dyDescent="0.2">
      <c r="I223" s="189">
        <f t="shared" si="2"/>
        <v>0</v>
      </c>
      <c r="J223" s="222"/>
      <c r="K223" s="223"/>
      <c r="L223" s="224"/>
    </row>
    <row r="224" spans="9:12" x14ac:dyDescent="0.2">
      <c r="I224" s="189">
        <f t="shared" si="2"/>
        <v>0</v>
      </c>
      <c r="J224" s="222"/>
      <c r="K224" s="223"/>
      <c r="L224" s="224"/>
    </row>
    <row r="225" spans="9:12" x14ac:dyDescent="0.2">
      <c r="I225" s="189">
        <f t="shared" ref="I225:I248" si="4">IF($I$1="d",J225,IF($I$1="f",K225,IF($I$1="i",L225)))</f>
        <v>0</v>
      </c>
      <c r="J225" s="222"/>
      <c r="K225" s="223"/>
      <c r="L225" s="224"/>
    </row>
    <row r="226" spans="9:12" x14ac:dyDescent="0.2">
      <c r="I226" s="189">
        <f t="shared" si="4"/>
        <v>0</v>
      </c>
      <c r="J226" s="222"/>
      <c r="K226" s="223"/>
      <c r="L226" s="224"/>
    </row>
    <row r="227" spans="9:12" x14ac:dyDescent="0.2">
      <c r="I227" s="189">
        <f t="shared" si="4"/>
        <v>0</v>
      </c>
      <c r="J227" s="222"/>
      <c r="K227" s="223"/>
      <c r="L227" s="224"/>
    </row>
    <row r="228" spans="9:12" x14ac:dyDescent="0.2">
      <c r="I228" s="189">
        <f t="shared" si="4"/>
        <v>0</v>
      </c>
      <c r="J228" s="190"/>
      <c r="K228" s="191"/>
      <c r="L228" s="192"/>
    </row>
    <row r="229" spans="9:12" x14ac:dyDescent="0.2">
      <c r="I229" s="189">
        <f t="shared" si="4"/>
        <v>0</v>
      </c>
      <c r="J229" s="190"/>
      <c r="K229" s="191"/>
      <c r="L229" s="192"/>
    </row>
    <row r="230" spans="9:12" x14ac:dyDescent="0.2">
      <c r="I230" s="189">
        <f t="shared" si="4"/>
        <v>0</v>
      </c>
      <c r="J230" s="190"/>
      <c r="K230" s="191"/>
      <c r="L230" s="192"/>
    </row>
    <row r="231" spans="9:12" x14ac:dyDescent="0.2">
      <c r="I231" s="189">
        <f t="shared" si="4"/>
        <v>0</v>
      </c>
      <c r="J231" s="190"/>
      <c r="K231" s="191"/>
      <c r="L231" s="211"/>
    </row>
    <row r="232" spans="9:12" x14ac:dyDescent="0.2">
      <c r="I232" s="189">
        <f t="shared" si="4"/>
        <v>0</v>
      </c>
      <c r="J232" s="190"/>
      <c r="K232" s="191"/>
      <c r="L232" s="192"/>
    </row>
    <row r="233" spans="9:12" x14ac:dyDescent="0.2">
      <c r="I233" s="189">
        <f t="shared" si="4"/>
        <v>0</v>
      </c>
      <c r="J233" s="190"/>
      <c r="K233" s="225"/>
      <c r="L233" s="192"/>
    </row>
    <row r="234" spans="9:12" x14ac:dyDescent="0.2">
      <c r="I234" s="189">
        <f t="shared" si="4"/>
        <v>0</v>
      </c>
      <c r="J234" s="190"/>
      <c r="K234" s="225"/>
      <c r="L234" s="192"/>
    </row>
    <row r="235" spans="9:12" x14ac:dyDescent="0.2">
      <c r="I235" s="189">
        <f t="shared" si="4"/>
        <v>0</v>
      </c>
      <c r="J235" s="190"/>
      <c r="K235" s="225"/>
      <c r="L235" s="192"/>
    </row>
    <row r="236" spans="9:12" x14ac:dyDescent="0.2">
      <c r="I236" s="189">
        <f t="shared" si="4"/>
        <v>0</v>
      </c>
      <c r="J236" s="191"/>
      <c r="K236" s="225"/>
      <c r="L236" s="211"/>
    </row>
    <row r="237" spans="9:12" x14ac:dyDescent="0.2">
      <c r="I237" s="189">
        <f t="shared" si="4"/>
        <v>0</v>
      </c>
      <c r="J237" s="191"/>
      <c r="K237" s="225"/>
      <c r="L237" s="211"/>
    </row>
    <row r="238" spans="9:12" x14ac:dyDescent="0.2">
      <c r="I238" s="189">
        <f t="shared" si="4"/>
        <v>0</v>
      </c>
      <c r="J238" s="191"/>
      <c r="K238" s="225"/>
      <c r="L238" s="211"/>
    </row>
    <row r="239" spans="9:12" x14ac:dyDescent="0.2">
      <c r="I239" s="189">
        <f t="shared" si="4"/>
        <v>0</v>
      </c>
      <c r="J239" s="190"/>
      <c r="K239" s="191"/>
      <c r="L239" s="192"/>
    </row>
    <row r="240" spans="9:12" x14ac:dyDescent="0.2">
      <c r="I240" s="189">
        <f t="shared" si="4"/>
        <v>0</v>
      </c>
      <c r="J240" s="190"/>
      <c r="K240" s="218"/>
    </row>
    <row r="241" spans="9:13" x14ac:dyDescent="0.2">
      <c r="I241" s="189">
        <f t="shared" si="4"/>
        <v>0</v>
      </c>
      <c r="J241" s="190"/>
      <c r="K241" s="191"/>
      <c r="L241" s="190"/>
      <c r="M241" s="227"/>
    </row>
    <row r="242" spans="9:13" x14ac:dyDescent="0.2">
      <c r="I242" s="189">
        <f t="shared" si="4"/>
        <v>0</v>
      </c>
      <c r="J242" s="190"/>
      <c r="K242" s="191"/>
      <c r="L242" s="190"/>
      <c r="M242" s="227"/>
    </row>
    <row r="243" spans="9:13" x14ac:dyDescent="0.2">
      <c r="I243" s="189">
        <f t="shared" si="4"/>
        <v>0</v>
      </c>
      <c r="J243" s="190"/>
      <c r="K243" s="191"/>
      <c r="L243" s="190"/>
      <c r="M243" s="227"/>
    </row>
    <row r="244" spans="9:13" x14ac:dyDescent="0.2">
      <c r="I244" s="189">
        <f t="shared" si="4"/>
        <v>0</v>
      </c>
      <c r="J244" s="190"/>
      <c r="K244" s="191"/>
      <c r="L244" s="190"/>
      <c r="M244" s="227"/>
    </row>
    <row r="245" spans="9:13" x14ac:dyDescent="0.2">
      <c r="I245" s="189">
        <f t="shared" si="4"/>
        <v>0</v>
      </c>
      <c r="J245" s="190"/>
      <c r="K245" s="191"/>
      <c r="L245" s="190"/>
      <c r="M245" s="227"/>
    </row>
    <row r="246" spans="9:13" x14ac:dyDescent="0.2">
      <c r="I246" s="189">
        <f t="shared" si="4"/>
        <v>0</v>
      </c>
      <c r="J246" s="190"/>
      <c r="K246" s="191"/>
      <c r="L246" s="190"/>
      <c r="M246" s="227"/>
    </row>
    <row r="247" spans="9:13" x14ac:dyDescent="0.2">
      <c r="I247" s="189">
        <f t="shared" si="4"/>
        <v>0</v>
      </c>
      <c r="J247" s="190"/>
      <c r="K247" s="191"/>
      <c r="L247" s="190"/>
      <c r="M247" s="227"/>
    </row>
    <row r="248" spans="9:13" x14ac:dyDescent="0.2">
      <c r="I248" s="189">
        <f t="shared" si="4"/>
        <v>0</v>
      </c>
      <c r="J248" s="222"/>
      <c r="K248" s="222"/>
      <c r="L248" s="228"/>
      <c r="M248" s="227"/>
    </row>
    <row r="249" spans="9:13" x14ac:dyDescent="0.2">
      <c r="L249" s="228"/>
    </row>
    <row r="250" spans="9:13" x14ac:dyDescent="0.2">
      <c r="L250" s="228"/>
    </row>
    <row r="251" spans="9:13" x14ac:dyDescent="0.2">
      <c r="L251" s="228"/>
    </row>
    <row r="252" spans="9:13" x14ac:dyDescent="0.2">
      <c r="L252" s="228"/>
    </row>
    <row r="253" spans="9:13" x14ac:dyDescent="0.2">
      <c r="L253" s="228"/>
    </row>
    <row r="254" spans="9:13" x14ac:dyDescent="0.2">
      <c r="L254" s="228"/>
    </row>
    <row r="255" spans="9:13" x14ac:dyDescent="0.2">
      <c r="L255" s="228"/>
    </row>
    <row r="256" spans="9:13" x14ac:dyDescent="0.2">
      <c r="L256" s="228"/>
    </row>
    <row r="257" spans="12:12" x14ac:dyDescent="0.2">
      <c r="L257" s="228"/>
    </row>
    <row r="258" spans="12:12" x14ac:dyDescent="0.2">
      <c r="L258" s="228"/>
    </row>
    <row r="259" spans="12:12" x14ac:dyDescent="0.2">
      <c r="L259" s="228"/>
    </row>
    <row r="306" spans="2:2" ht="53.25" customHeight="1" x14ac:dyDescent="0.2"/>
    <row r="316" spans="2:2" x14ac:dyDescent="0.2">
      <c r="B316" s="230"/>
    </row>
    <row r="322" ht="12" customHeight="1" x14ac:dyDescent="0.2"/>
    <row r="369" ht="151.5" customHeight="1" x14ac:dyDescent="0.2"/>
    <row r="370" ht="21.75" customHeight="1" x14ac:dyDescent="0.2"/>
    <row r="383" ht="38.25" customHeight="1" x14ac:dyDescent="0.2"/>
    <row r="466" spans="4:4" x14ac:dyDescent="0.2">
      <c r="D466" s="227"/>
    </row>
    <row r="467" spans="4:4" x14ac:dyDescent="0.2">
      <c r="D467" s="227"/>
    </row>
    <row r="468" spans="4:4" x14ac:dyDescent="0.2">
      <c r="D468" s="227"/>
    </row>
    <row r="470" spans="4:4" x14ac:dyDescent="0.2">
      <c r="D470" s="227"/>
    </row>
    <row r="471" spans="4:4" x14ac:dyDescent="0.2">
      <c r="D471" s="227"/>
    </row>
    <row r="495" ht="12.75" customHeight="1" x14ac:dyDescent="0.2"/>
    <row r="496" ht="12.75" customHeight="1" x14ac:dyDescent="0.2"/>
    <row r="523" ht="12.75" customHeight="1" x14ac:dyDescent="0.2"/>
    <row r="524" ht="12.75" customHeight="1" x14ac:dyDescent="0.2"/>
    <row r="525" ht="12.75" customHeight="1" x14ac:dyDescent="0.2"/>
    <row r="541" ht="13.5" customHeight="1" x14ac:dyDescent="0.2"/>
    <row r="545" ht="12.75" customHeight="1" x14ac:dyDescent="0.2"/>
    <row r="549" ht="18.75" customHeight="1" x14ac:dyDescent="0.2"/>
    <row r="555" ht="15.75" customHeight="1" x14ac:dyDescent="0.2"/>
    <row r="561" spans="6:6" ht="12.75" customHeight="1" x14ac:dyDescent="0.2"/>
    <row r="564" spans="6:6" ht="15" customHeight="1" x14ac:dyDescent="0.2"/>
    <row r="574" spans="6:6" ht="29.25" customHeight="1" x14ac:dyDescent="0.2"/>
    <row r="576" spans="6:6" x14ac:dyDescent="0.2">
      <c r="F576" s="229"/>
    </row>
    <row r="577" spans="6:6" x14ac:dyDescent="0.2">
      <c r="F577" s="229"/>
    </row>
    <row r="578" spans="6:6" x14ac:dyDescent="0.2">
      <c r="F578" s="229"/>
    </row>
  </sheetData>
  <mergeCells count="4">
    <mergeCell ref="A1:B1"/>
    <mergeCell ref="A7:B7"/>
    <mergeCell ref="J91:J92"/>
    <mergeCell ref="J117:J118"/>
  </mergeCells>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0 Einleitung, Anleitung</vt:lpstr>
      <vt:lpstr>1 Sammelstelle - Jahr</vt:lpstr>
      <vt:lpstr>2 franko Mühle - Monat</vt:lpstr>
      <vt:lpstr>3 Börse - Monat</vt:lpstr>
      <vt:lpstr>4 Mischfutter - Quartal</vt:lpstr>
      <vt:lpstr>Codierung</vt:lpstr>
      <vt:lpstr>'4 Mischfutter - Quartal'!_GoBack</vt:lpstr>
      <vt:lpstr>'0 Einleitung, Anleitung'!Druckbereich</vt:lpstr>
      <vt:lpstr>'1 Sammelstelle - Jahr'!Druckbereich</vt:lpstr>
      <vt:lpstr>'3 Börse - Monat'!Druckbereich</vt:lpstr>
      <vt:lpstr>'4 Mischfutter - Quartal'!Druckbereich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Ryser Beat BLW</dc:creator>
  <cp:lastModifiedBy>Scherer Andrea BLW</cp:lastModifiedBy>
  <cp:lastPrinted>2019-11-10T18:41:17Z</cp:lastPrinted>
  <dcterms:created xsi:type="dcterms:W3CDTF">2010-09-22T12:39:48Z</dcterms:created>
  <dcterms:modified xsi:type="dcterms:W3CDTF">2024-02-06T14:03:08Z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3</vt:lpwstr>
  </property>
  <property fmtid="{D5CDD505-2E9C-101B-9397-08002B2CF9AE}" pid="3" name="FSC#EVDCFG@15.1400:ActualVersionCreatedAt">
    <vt:lpwstr>2015-11-05T14:20:21</vt:lpwstr>
  </property>
  <property fmtid="{D5CDD505-2E9C-101B-9397-08002B2CF9AE}" pid="4" name="FSC#EVDCFG@15.1400:ResponsibleBureau_DE">
    <vt:lpwstr>Bundesamt für Landwirtschaft BLW</vt:lpwstr>
  </property>
  <property fmtid="{D5CDD505-2E9C-101B-9397-08002B2CF9AE}" pid="5" name="FSC#EVDCFG@15.1400:ResponsibleBureau_EN">
    <vt:lpwstr>Federal Office for Agriculture FOAG</vt:lpwstr>
  </property>
  <property fmtid="{D5CDD505-2E9C-101B-9397-08002B2CF9AE}" pid="6" name="FSC#EVDCFG@15.1400:ResponsibleBureau_FR">
    <vt:lpwstr>Office fédéral de l'agriculture OFAG</vt:lpwstr>
  </property>
  <property fmtid="{D5CDD505-2E9C-101B-9397-08002B2CF9AE}" pid="7" name="FSC#EVDCFG@15.1400:ResponsibleBureau_IT">
    <vt:lpwstr>Ufficio federale dell'agricoltura UFAG</vt:lpwstr>
  </property>
  <property fmtid="{D5CDD505-2E9C-101B-9397-08002B2CF9AE}" pid="8" name="FSC#EVDCFG@15.1400:UserInChargeUserTitle">
    <vt:lpwstr/>
  </property>
  <property fmtid="{D5CDD505-2E9C-101B-9397-08002B2CF9AE}" pid="9" name="FSC#EVDCFG@15.1400:UserInChargeUserName">
    <vt:lpwstr/>
  </property>
  <property fmtid="{D5CDD505-2E9C-101B-9397-08002B2CF9AE}" pid="10" name="FSC#EVDCFG@15.1400:UserInChargeUserFirstname">
    <vt:lpwstr/>
  </property>
  <property fmtid="{D5CDD505-2E9C-101B-9397-08002B2CF9AE}" pid="11" name="FSC#EVDCFG@15.1400:UserInChargeUserEnvSalutationDE">
    <vt:lpwstr/>
  </property>
  <property fmtid="{D5CDD505-2E9C-101B-9397-08002B2CF9AE}" pid="12" name="FSC#EVDCFG@15.1400:UserInChargeUserEnvSalutationEN">
    <vt:lpwstr/>
  </property>
  <property fmtid="{D5CDD505-2E9C-101B-9397-08002B2CF9AE}" pid="13" name="FSC#EVDCFG@15.1400:UserInChargeUserEnvSalutationFR">
    <vt:lpwstr/>
  </property>
  <property fmtid="{D5CDD505-2E9C-101B-9397-08002B2CF9AE}" pid="14" name="FSC#EVDCFG@15.1400:UserInChargeUserEnvSalutationIT">
    <vt:lpwstr/>
  </property>
  <property fmtid="{D5CDD505-2E9C-101B-9397-08002B2CF9AE}" pid="15" name="FSC#EVDCFG@15.1400:FilerespUserPersonTitle">
    <vt:lpwstr/>
  </property>
  <property fmtid="{D5CDD505-2E9C-101B-9397-08002B2CF9AE}" pid="16" name="FSC#EVDCFG@15.1400:Address">
    <vt:lpwstr/>
  </property>
  <property fmtid="{D5CDD505-2E9C-101B-9397-08002B2CF9AE}" pid="17" name="FSC#COOSYSTEM@1.1:Container">
    <vt:lpwstr>COO.2101.101.3.1936304</vt:lpwstr>
  </property>
  <property fmtid="{D5CDD505-2E9C-101B-9397-08002B2CF9AE}" pid="18" name="FSC#COOELAK@1.1001:Subject">
    <vt:lpwstr/>
  </property>
  <property fmtid="{D5CDD505-2E9C-101B-9397-08002B2CF9AE}" pid="19" name="FSC#COOELAK@1.1001:FileReference">
    <vt:lpwstr>331.04/2004/01340</vt:lpwstr>
  </property>
  <property fmtid="{D5CDD505-2E9C-101B-9397-08002B2CF9AE}" pid="20" name="FSC#COOELAK@1.1001:FileRefYear">
    <vt:lpwstr>2004</vt:lpwstr>
  </property>
  <property fmtid="{D5CDD505-2E9C-101B-9397-08002B2CF9AE}" pid="21" name="FSC#COOELAK@1.1001:FileRefOrdinal">
    <vt:lpwstr>1340</vt:lpwstr>
  </property>
  <property fmtid="{D5CDD505-2E9C-101B-9397-08002B2CF9AE}" pid="22" name="FSC#COOELAK@1.1001:FileRefOU">
    <vt:lpwstr>FBMB / BLW</vt:lpwstr>
  </property>
  <property fmtid="{D5CDD505-2E9C-101B-9397-08002B2CF9AE}" pid="23" name="FSC#COOELAK@1.1001:Organization">
    <vt:lpwstr/>
  </property>
  <property fmtid="{D5CDD505-2E9C-101B-9397-08002B2CF9AE}" pid="24" name="FSC#COOELAK@1.1001:Owner">
    <vt:lpwstr/>
  </property>
  <property fmtid="{D5CDD505-2E9C-101B-9397-08002B2CF9AE}" pid="25" name="FSC#COOELAK@1.1001:OwnerExtension">
    <vt:lpwstr/>
  </property>
  <property fmtid="{D5CDD505-2E9C-101B-9397-08002B2CF9AE}" pid="26" name="FSC#COOELAK@1.1001:OwnerFaxExtension">
    <vt:lpwstr/>
  </property>
  <property fmtid="{D5CDD505-2E9C-101B-9397-08002B2CF9AE}" pid="27" name="FSC#COOELAK@1.1001:DispatchedBy">
    <vt:lpwstr/>
  </property>
  <property fmtid="{D5CDD505-2E9C-101B-9397-08002B2CF9AE}" pid="28" name="FSC#COOELAK@1.1001:DispatchedAt">
    <vt:lpwstr/>
  </property>
  <property fmtid="{D5CDD505-2E9C-101B-9397-08002B2CF9AE}" pid="29" name="FSC#COOELAK@1.1001:ApprovedBy">
    <vt:lpwstr/>
  </property>
  <property fmtid="{D5CDD505-2E9C-101B-9397-08002B2CF9AE}" pid="30" name="FSC#COOELAK@1.1001:ApprovedAt">
    <vt:lpwstr/>
  </property>
  <property fmtid="{D5CDD505-2E9C-101B-9397-08002B2CF9AE}" pid="31" name="FSC#COOELAK@1.1001:Department">
    <vt:lpwstr/>
  </property>
  <property fmtid="{D5CDD505-2E9C-101B-9397-08002B2CF9AE}" pid="32" name="FSC#COOELAK@1.1001:CreatedAt">
    <vt:lpwstr>09.09.2015</vt:lpwstr>
  </property>
  <property fmtid="{D5CDD505-2E9C-101B-9397-08002B2CF9AE}" pid="33" name="FSC#COOELAK@1.1001:OU">
    <vt:lpwstr>Marktbeobachtung (FBMB / BLW)</vt:lpwstr>
  </property>
  <property fmtid="{D5CDD505-2E9C-101B-9397-08002B2CF9AE}" pid="34" name="FSC#COOELAK@1.1001:Priority">
    <vt:lpwstr> ()</vt:lpwstr>
  </property>
  <property fmtid="{D5CDD505-2E9C-101B-9397-08002B2CF9AE}" pid="35" name="FSC#COOELAK@1.1001:ObjBarCode">
    <vt:lpwstr>*COO.2101.101.3.1936304*</vt:lpwstr>
  </property>
  <property fmtid="{D5CDD505-2E9C-101B-9397-08002B2CF9AE}" pid="36" name="FSC#COOELAK@1.1001:RefBarCode">
    <vt:lpwstr>*COO.2101.101.4.441705*</vt:lpwstr>
  </property>
  <property fmtid="{D5CDD505-2E9C-101B-9397-08002B2CF9AE}" pid="37" name="FSC#COOELAK@1.1001:FileRefBarCode">
    <vt:lpwstr>*331.04/2004/01340*</vt:lpwstr>
  </property>
  <property fmtid="{D5CDD505-2E9C-101B-9397-08002B2CF9AE}" pid="38" name="FSC#COOELAK@1.1001:ExternalRef">
    <vt:lpwstr/>
  </property>
  <property fmtid="{D5CDD505-2E9C-101B-9397-08002B2CF9AE}" pid="39" name="FSC#COOELAK@1.1001:IncomingNumber">
    <vt:lpwstr/>
  </property>
  <property fmtid="{D5CDD505-2E9C-101B-9397-08002B2CF9AE}" pid="40" name="FSC#COOELAK@1.1001:IncomingSubject">
    <vt:lpwstr/>
  </property>
  <property fmtid="{D5CDD505-2E9C-101B-9397-08002B2CF9AE}" pid="41" name="FSC#COOELAK@1.1001:ProcessResponsible">
    <vt:lpwstr/>
  </property>
  <property fmtid="{D5CDD505-2E9C-101B-9397-08002B2CF9AE}" pid="42" name="FSC#COOELAK@1.1001:ProcessResponsiblePhone">
    <vt:lpwstr/>
  </property>
  <property fmtid="{D5CDD505-2E9C-101B-9397-08002B2CF9AE}" pid="43" name="FSC#COOELAK@1.1001:ProcessResponsibleMail">
    <vt:lpwstr/>
  </property>
  <property fmtid="{D5CDD505-2E9C-101B-9397-08002B2CF9AE}" pid="44" name="FSC#COOELAK@1.1001:ProcessResponsibleFax">
    <vt:lpwstr/>
  </property>
  <property fmtid="{D5CDD505-2E9C-101B-9397-08002B2CF9AE}" pid="45" name="FSC#COOELAK@1.1001:ApproverFirstName">
    <vt:lpwstr/>
  </property>
  <property fmtid="{D5CDD505-2E9C-101B-9397-08002B2CF9AE}" pid="46" name="FSC#COOELAK@1.1001:ApproverSurName">
    <vt:lpwstr/>
  </property>
  <property fmtid="{D5CDD505-2E9C-101B-9397-08002B2CF9AE}" pid="47" name="FSC#COOELAK@1.1001:ApproverTitle">
    <vt:lpwstr/>
  </property>
  <property fmtid="{D5CDD505-2E9C-101B-9397-08002B2CF9AE}" pid="48" name="FSC#COOELAK@1.1001:ExternalDate">
    <vt:lpwstr/>
  </property>
  <property fmtid="{D5CDD505-2E9C-101B-9397-08002B2CF9AE}" pid="49" name="FSC#COOELAK@1.1001:SettlementApprovedAt">
    <vt:lpwstr/>
  </property>
  <property fmtid="{D5CDD505-2E9C-101B-9397-08002B2CF9AE}" pid="50" name="FSC#COOELAK@1.1001:BaseNumber">
    <vt:lpwstr>331.04</vt:lpwstr>
  </property>
  <property fmtid="{D5CDD505-2E9C-101B-9397-08002B2CF9AE}" pid="51" name="FSC#COOELAK@1.1001:CurrentUserRolePos">
    <vt:lpwstr>Sachbearbeiter/in</vt:lpwstr>
  </property>
  <property fmtid="{D5CDD505-2E9C-101B-9397-08002B2CF9AE}" pid="52" name="FSC#COOELAK@1.1001:CurrentUserEmail">
    <vt:lpwstr>damian.rohr@blw.admin.ch</vt:lpwstr>
  </property>
  <property fmtid="{D5CDD505-2E9C-101B-9397-08002B2CF9AE}" pid="53" name="FSC#ELAKGOV@1.1001:PersonalSubjGender">
    <vt:lpwstr/>
  </property>
  <property fmtid="{D5CDD505-2E9C-101B-9397-08002B2CF9AE}" pid="54" name="FSC#ELAKGOV@1.1001:PersonalSubjFirstName">
    <vt:lpwstr/>
  </property>
  <property fmtid="{D5CDD505-2E9C-101B-9397-08002B2CF9AE}" pid="55" name="FSC#ELAKGOV@1.1001:PersonalSubjSurName">
    <vt:lpwstr/>
  </property>
  <property fmtid="{D5CDD505-2E9C-101B-9397-08002B2CF9AE}" pid="56" name="FSC#ELAKGOV@1.1001:PersonalSubjSalutation">
    <vt:lpwstr/>
  </property>
  <property fmtid="{D5CDD505-2E9C-101B-9397-08002B2CF9AE}" pid="57" name="FSC#ELAKGOV@1.1001:PersonalSubjAddress">
    <vt:lpwstr/>
  </property>
  <property fmtid="{D5CDD505-2E9C-101B-9397-08002B2CF9AE}" pid="58" name="FSC#EVDCFG@15.1400:PositionNumber">
    <vt:lpwstr>331.04</vt:lpwstr>
  </property>
  <property fmtid="{D5CDD505-2E9C-101B-9397-08002B2CF9AE}" pid="59" name="FSC#EVDCFG@15.1400:Dossierref">
    <vt:lpwstr>331.04/2004/01340</vt:lpwstr>
  </property>
  <property fmtid="{D5CDD505-2E9C-101B-9397-08002B2CF9AE}" pid="60" name="FSC#EVDCFG@15.1400:FileRespEmail">
    <vt:lpwstr/>
  </property>
  <property fmtid="{D5CDD505-2E9C-101B-9397-08002B2CF9AE}" pid="61" name="FSC#EVDCFG@15.1400:FileRespFax">
    <vt:lpwstr/>
  </property>
  <property fmtid="{D5CDD505-2E9C-101B-9397-08002B2CF9AE}" pid="62" name="FSC#EVDCFG@15.1400:FileRespHome">
    <vt:lpwstr/>
  </property>
  <property fmtid="{D5CDD505-2E9C-101B-9397-08002B2CF9AE}" pid="63" name="FSC#EVDCFG@15.1400:FileResponsible">
    <vt:lpwstr>Beat Ryser</vt:lpwstr>
  </property>
  <property fmtid="{D5CDD505-2E9C-101B-9397-08002B2CF9AE}" pid="64" name="FSC#EVDCFG@15.1400:UserInCharge">
    <vt:lpwstr/>
  </property>
  <property fmtid="{D5CDD505-2E9C-101B-9397-08002B2CF9AE}" pid="65" name="FSC#EVDCFG@15.1400:FileRespOrg">
    <vt:lpwstr/>
  </property>
  <property fmtid="{D5CDD505-2E9C-101B-9397-08002B2CF9AE}" pid="66" name="FSC#EVDCFG@15.1400:FileRespOrgHome">
    <vt:lpwstr/>
  </property>
  <property fmtid="{D5CDD505-2E9C-101B-9397-08002B2CF9AE}" pid="67" name="FSC#EVDCFG@15.1400:FileRespOrgStreet">
    <vt:lpwstr/>
  </property>
  <property fmtid="{D5CDD505-2E9C-101B-9397-08002B2CF9AE}" pid="68" name="FSC#EVDCFG@15.1400:FileRespOrgZipCode">
    <vt:lpwstr/>
  </property>
  <property fmtid="{D5CDD505-2E9C-101B-9397-08002B2CF9AE}" pid="69" name="FSC#EVDCFG@15.1400:FileRespshortsign">
    <vt:lpwstr>ryb</vt:lpwstr>
  </property>
  <property fmtid="{D5CDD505-2E9C-101B-9397-08002B2CF9AE}" pid="70" name="FSC#EVDCFG@15.1400:FileRespStreet">
    <vt:lpwstr/>
  </property>
  <property fmtid="{D5CDD505-2E9C-101B-9397-08002B2CF9AE}" pid="71" name="FSC#EVDCFG@15.1400:FileRespTel">
    <vt:lpwstr/>
  </property>
  <property fmtid="{D5CDD505-2E9C-101B-9397-08002B2CF9AE}" pid="72" name="FSC#EVDCFG@15.1400:FileRespZipCode">
    <vt:lpwstr/>
  </property>
  <property fmtid="{D5CDD505-2E9C-101B-9397-08002B2CF9AE}" pid="73" name="FSC#EVDCFG@15.1400:OutAttachElectr">
    <vt:lpwstr/>
  </property>
  <property fmtid="{D5CDD505-2E9C-101B-9397-08002B2CF9AE}" pid="74" name="FSC#EVDCFG@15.1400:OutAttachPhysic">
    <vt:lpwstr/>
  </property>
  <property fmtid="{D5CDD505-2E9C-101B-9397-08002B2CF9AE}" pid="75" name="FSC#EVDCFG@15.1400:SignAcceptedDraft1">
    <vt:lpwstr/>
  </property>
  <property fmtid="{D5CDD505-2E9C-101B-9397-08002B2CF9AE}" pid="76" name="FSC#EVDCFG@15.1400:SignAcceptedDraft1FR">
    <vt:lpwstr/>
  </property>
  <property fmtid="{D5CDD505-2E9C-101B-9397-08002B2CF9AE}" pid="77" name="FSC#EVDCFG@15.1400:SignAcceptedDraft2">
    <vt:lpwstr/>
  </property>
  <property fmtid="{D5CDD505-2E9C-101B-9397-08002B2CF9AE}" pid="78" name="FSC#EVDCFG@15.1400:SignAcceptedDraft2FR">
    <vt:lpwstr/>
  </property>
  <property fmtid="{D5CDD505-2E9C-101B-9397-08002B2CF9AE}" pid="79" name="FSC#EVDCFG@15.1400:SignApproved1">
    <vt:lpwstr/>
  </property>
  <property fmtid="{D5CDD505-2E9C-101B-9397-08002B2CF9AE}" pid="80" name="FSC#EVDCFG@15.1400:SignApproved1FR">
    <vt:lpwstr/>
  </property>
  <property fmtid="{D5CDD505-2E9C-101B-9397-08002B2CF9AE}" pid="81" name="FSC#EVDCFG@15.1400:SignApproved2">
    <vt:lpwstr/>
  </property>
  <property fmtid="{D5CDD505-2E9C-101B-9397-08002B2CF9AE}" pid="82" name="FSC#EVDCFG@15.1400:SignApproved2FR">
    <vt:lpwstr/>
  </property>
  <property fmtid="{D5CDD505-2E9C-101B-9397-08002B2CF9AE}" pid="83" name="FSC#EVDCFG@15.1400:SubDossierBarCode">
    <vt:lpwstr/>
  </property>
  <property fmtid="{D5CDD505-2E9C-101B-9397-08002B2CF9AE}" pid="84" name="FSC#EVDCFG@15.1400:Subject">
    <vt:lpwstr/>
  </property>
  <property fmtid="{D5CDD505-2E9C-101B-9397-08002B2CF9AE}" pid="85" name="FSC#EVDCFG@15.1400:Title">
    <vt:lpwstr>Marktzahlen_Futtermittel 2015 3. Quartal</vt:lpwstr>
  </property>
  <property fmtid="{D5CDD505-2E9C-101B-9397-08002B2CF9AE}" pid="86" name="FSC#EVDCFG@15.1400:UserFunction">
    <vt:lpwstr/>
  </property>
  <property fmtid="{D5CDD505-2E9C-101B-9397-08002B2CF9AE}" pid="87" name="FSC#EVDCFG@15.1400:SalutationEnglish">
    <vt:lpwstr>Market Monitoring Unit</vt:lpwstr>
  </property>
  <property fmtid="{D5CDD505-2E9C-101B-9397-08002B2CF9AE}" pid="88" name="FSC#EVDCFG@15.1400:SalutationFrench">
    <vt:lpwstr>Secteur Observation du marché</vt:lpwstr>
  </property>
  <property fmtid="{D5CDD505-2E9C-101B-9397-08002B2CF9AE}" pid="89" name="FSC#EVDCFG@15.1400:SalutationGerman">
    <vt:lpwstr>Fachbereich Marktbeobachtung</vt:lpwstr>
  </property>
  <property fmtid="{D5CDD505-2E9C-101B-9397-08002B2CF9AE}" pid="90" name="FSC#EVDCFG@15.1400:SalutationItalian">
    <vt:lpwstr>Settore Osservazione del mercato</vt:lpwstr>
  </property>
  <property fmtid="{D5CDD505-2E9C-101B-9397-08002B2CF9AE}" pid="91" name="FSC#EVDCFG@15.1400:SalutationEnglishUser">
    <vt:lpwstr/>
  </property>
  <property fmtid="{D5CDD505-2E9C-101B-9397-08002B2CF9AE}" pid="92" name="FSC#EVDCFG@15.1400:SalutationFrenchUser">
    <vt:lpwstr/>
  </property>
  <property fmtid="{D5CDD505-2E9C-101B-9397-08002B2CF9AE}" pid="93" name="FSC#EVDCFG@15.1400:SalutationGermanUser">
    <vt:lpwstr/>
  </property>
  <property fmtid="{D5CDD505-2E9C-101B-9397-08002B2CF9AE}" pid="94" name="FSC#EVDCFG@15.1400:SalutationItalianUser">
    <vt:lpwstr/>
  </property>
  <property fmtid="{D5CDD505-2E9C-101B-9397-08002B2CF9AE}" pid="95" name="FSC#EVDCFG@15.1400:FileRespOrgShortname">
    <vt:lpwstr>FBMB / BLW</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Beat</vt:lpwstr>
  </property>
  <property fmtid="{D5CDD505-2E9C-101B-9397-08002B2CF9AE}" pid="99" name="FSC#EVDCFG@15.1400:ResponsibleEditorSurname">
    <vt:lpwstr>Ryser</vt:lpwstr>
  </property>
  <property fmtid="{D5CDD505-2E9C-101B-9397-08002B2CF9AE}" pid="100" name="FSC#EVDCFG@15.1400:GroupTitle">
    <vt:lpwstr>Marktbeobachtung</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'3003</vt:lpwstr>
  </property>
  <property fmtid="{D5CDD505-2E9C-101B-9397-08002B2CF9AE}" pid="109" name="FSC#ATSTATECFG@1.1001:DepartmentCountry">
    <vt:lpwstr/>
  </property>
  <property fmtid="{D5CDD505-2E9C-101B-9397-08002B2CF9AE}" pid="110" name="FSC#ATSTATECFG@1.1001:DepartmentCity">
    <vt:lpwstr>Bern</vt:lpwstr>
  </property>
  <property fmtid="{D5CDD505-2E9C-101B-9397-08002B2CF9AE}" pid="111" name="FSC#ATSTATECFG@1.1001:DepartmentStreet">
    <vt:lpwstr>Mattenhofstrasse 5</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331.04/2004/01340</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